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6'!$B$1:$AN$15</definedName>
    <definedName name="_xlnm.Print_Area" localSheetId="2">'πιν 7α '!$C$1:$R$34</definedName>
    <definedName name="_xlnm.Print_Area" localSheetId="3">'πιν 7β'!$B$1:$AC$12</definedName>
    <definedName name="_xlnm.Print_Area" localSheetId="5">'πιν 9a-c'!$A$1:$R$42</definedName>
    <definedName name="_xlnm.Print_Area" localSheetId="0">'πιν. 3-5'!$A$1:$S$64</definedName>
  </definedNames>
  <calcPr calcId="125725"/>
</workbook>
</file>

<file path=xl/calcChain.xml><?xml version="1.0" encoding="utf-8"?>
<calcChain xmlns="http://schemas.openxmlformats.org/spreadsheetml/2006/main">
  <c r="Q7" i="9"/>
  <c r="Q8"/>
  <c r="Q9"/>
  <c r="Q10"/>
  <c r="Q11"/>
  <c r="Q12"/>
  <c r="Q6"/>
  <c r="M13"/>
  <c r="N13" s="1"/>
  <c r="N12"/>
  <c r="N11"/>
  <c r="N10"/>
  <c r="N9"/>
  <c r="N8"/>
  <c r="N7"/>
  <c r="N6"/>
  <c r="C41"/>
  <c r="D32" s="1"/>
  <c r="K26"/>
  <c r="I26"/>
  <c r="G26"/>
  <c r="E26"/>
  <c r="C26"/>
  <c r="K13"/>
  <c r="L8" s="1"/>
  <c r="I13"/>
  <c r="J8" s="1"/>
  <c r="G13"/>
  <c r="H8" s="1"/>
  <c r="E13"/>
  <c r="F8" s="1"/>
  <c r="C13"/>
  <c r="D8" s="1"/>
  <c r="M23" i="2"/>
  <c r="M22"/>
  <c r="M30"/>
  <c r="M29"/>
  <c r="M28"/>
  <c r="M27"/>
  <c r="M26"/>
  <c r="M25"/>
  <c r="M24"/>
  <c r="M31"/>
  <c r="N24" s="1"/>
  <c r="J23"/>
  <c r="J24"/>
  <c r="J25"/>
  <c r="J26"/>
  <c r="J27"/>
  <c r="J28"/>
  <c r="J29"/>
  <c r="J30"/>
  <c r="J31"/>
  <c r="J22"/>
  <c r="H23"/>
  <c r="H24"/>
  <c r="H25"/>
  <c r="H26"/>
  <c r="H27"/>
  <c r="H28"/>
  <c r="H29"/>
  <c r="H30"/>
  <c r="H31"/>
  <c r="H22"/>
  <c r="F23"/>
  <c r="F24"/>
  <c r="F25"/>
  <c r="F26"/>
  <c r="F27"/>
  <c r="F28"/>
  <c r="F29"/>
  <c r="F30"/>
  <c r="F31"/>
  <c r="F22"/>
  <c r="D23"/>
  <c r="D24"/>
  <c r="D25"/>
  <c r="D26"/>
  <c r="D27"/>
  <c r="D28"/>
  <c r="D29"/>
  <c r="D30"/>
  <c r="D31"/>
  <c r="D22"/>
  <c r="K31"/>
  <c r="L23" s="1"/>
  <c r="C31"/>
  <c r="I31"/>
  <c r="E31"/>
  <c r="G31"/>
  <c r="M6"/>
  <c r="M15"/>
  <c r="M14"/>
  <c r="M13"/>
  <c r="M12"/>
  <c r="M11"/>
  <c r="M10"/>
  <c r="M9"/>
  <c r="M8"/>
  <c r="M7"/>
  <c r="K15"/>
  <c r="C15"/>
  <c r="I15"/>
  <c r="E15"/>
  <c r="G15"/>
  <c r="AB11" i="12"/>
  <c r="AA10"/>
  <c r="O10" i="11"/>
  <c r="Q10" s="1"/>
  <c r="L34"/>
  <c r="M9" s="1"/>
  <c r="J34"/>
  <c r="K9" s="1"/>
  <c r="H34"/>
  <c r="I15" s="1"/>
  <c r="F34"/>
  <c r="G14" s="1"/>
  <c r="D34"/>
  <c r="AC14" i="4"/>
  <c r="W14"/>
  <c r="Q14"/>
  <c r="K14"/>
  <c r="E14"/>
  <c r="G10" i="11" l="1"/>
  <c r="G33"/>
  <c r="F7" i="9"/>
  <c r="J7"/>
  <c r="Q13"/>
  <c r="R13" s="1"/>
  <c r="F11"/>
  <c r="J11"/>
  <c r="P10"/>
  <c r="P13"/>
  <c r="P9"/>
  <c r="P8"/>
  <c r="F13"/>
  <c r="F9"/>
  <c r="J13"/>
  <c r="J9"/>
  <c r="D13"/>
  <c r="D9"/>
  <c r="D7"/>
  <c r="H11"/>
  <c r="H7"/>
  <c r="L13"/>
  <c r="L9"/>
  <c r="L7"/>
  <c r="D11"/>
  <c r="H13"/>
  <c r="H9"/>
  <c r="L11"/>
  <c r="D6"/>
  <c r="D12"/>
  <c r="D10"/>
  <c r="F6"/>
  <c r="F12"/>
  <c r="F10"/>
  <c r="H6"/>
  <c r="H12"/>
  <c r="H10"/>
  <c r="J6"/>
  <c r="J12"/>
  <c r="J10"/>
  <c r="L6"/>
  <c r="L12"/>
  <c r="L10"/>
  <c r="L30" i="2"/>
  <c r="L22"/>
  <c r="L28"/>
  <c r="L24"/>
  <c r="L26"/>
  <c r="L31"/>
  <c r="L29"/>
  <c r="L27"/>
  <c r="L25"/>
  <c r="N31"/>
  <c r="N29"/>
  <c r="N27"/>
  <c r="N25"/>
  <c r="N23"/>
  <c r="N22"/>
  <c r="N30"/>
  <c r="N28"/>
  <c r="N26"/>
  <c r="J64" i="8"/>
  <c r="I61"/>
  <c r="D64"/>
  <c r="P52"/>
  <c r="J52"/>
  <c r="D52"/>
  <c r="P40"/>
  <c r="J40"/>
  <c r="D40"/>
  <c r="M27"/>
  <c r="M26"/>
  <c r="M25"/>
  <c r="M24"/>
  <c r="M23"/>
  <c r="M22"/>
  <c r="M21"/>
  <c r="K27"/>
  <c r="K26"/>
  <c r="K25"/>
  <c r="K24"/>
  <c r="K23"/>
  <c r="K22"/>
  <c r="K21"/>
  <c r="I27"/>
  <c r="I26"/>
  <c r="I25"/>
  <c r="I24"/>
  <c r="I23"/>
  <c r="I13"/>
  <c r="I22"/>
  <c r="I21"/>
  <c r="G27"/>
  <c r="G26"/>
  <c r="G25"/>
  <c r="G24"/>
  <c r="G23"/>
  <c r="G22"/>
  <c r="G21"/>
  <c r="E27"/>
  <c r="E26"/>
  <c r="E25"/>
  <c r="E24"/>
  <c r="E23"/>
  <c r="E22"/>
  <c r="E21"/>
  <c r="C27"/>
  <c r="C26"/>
  <c r="C25"/>
  <c r="C24"/>
  <c r="C23"/>
  <c r="C22"/>
  <c r="C21"/>
  <c r="C7"/>
  <c r="L22"/>
  <c r="L23"/>
  <c r="L24"/>
  <c r="L25"/>
  <c r="L26"/>
  <c r="L27"/>
  <c r="L21"/>
  <c r="J27"/>
  <c r="H27"/>
  <c r="F27"/>
  <c r="D27"/>
  <c r="B27"/>
  <c r="M13"/>
  <c r="M12"/>
  <c r="M11"/>
  <c r="M10"/>
  <c r="M9"/>
  <c r="M8"/>
  <c r="M7"/>
  <c r="L8"/>
  <c r="L9"/>
  <c r="L10"/>
  <c r="L11"/>
  <c r="L12"/>
  <c r="L13"/>
  <c r="L7"/>
  <c r="K13"/>
  <c r="K12"/>
  <c r="K11"/>
  <c r="K10"/>
  <c r="K9"/>
  <c r="K8"/>
  <c r="K7"/>
  <c r="I12"/>
  <c r="I11"/>
  <c r="I10"/>
  <c r="I9"/>
  <c r="I8"/>
  <c r="I7"/>
  <c r="G13"/>
  <c r="G12"/>
  <c r="G11"/>
  <c r="G10"/>
  <c r="G9"/>
  <c r="G8"/>
  <c r="G7"/>
  <c r="E7"/>
  <c r="E13"/>
  <c r="E12"/>
  <c r="E11"/>
  <c r="E10"/>
  <c r="E9"/>
  <c r="E8"/>
  <c r="J13"/>
  <c r="H13"/>
  <c r="F13"/>
  <c r="D13"/>
  <c r="B13"/>
  <c r="C13" s="1"/>
  <c r="AB10" i="12"/>
  <c r="AB9"/>
  <c r="AB8"/>
  <c r="AB7"/>
  <c r="AB6"/>
  <c r="U14" i="4"/>
  <c r="AA14"/>
  <c r="O14"/>
  <c r="C14"/>
  <c r="H64" i="8"/>
  <c r="B64"/>
  <c r="N52"/>
  <c r="H52"/>
  <c r="B52"/>
  <c r="N40"/>
  <c r="H40"/>
  <c r="I34" s="1"/>
  <c r="B40"/>
  <c r="Y10" i="12"/>
  <c r="O6" i="11"/>
  <c r="O7"/>
  <c r="O8"/>
  <c r="O9"/>
  <c r="O11"/>
  <c r="Q11" s="1"/>
  <c r="O12"/>
  <c r="Q12" s="1"/>
  <c r="O13"/>
  <c r="O14"/>
  <c r="O15"/>
  <c r="Q15" s="1"/>
  <c r="O16"/>
  <c r="O17"/>
  <c r="Q17" s="1"/>
  <c r="O18"/>
  <c r="O19"/>
  <c r="Q19" s="1"/>
  <c r="O20"/>
  <c r="Q20" s="1"/>
  <c r="O21"/>
  <c r="O22"/>
  <c r="Q22" s="1"/>
  <c r="O23"/>
  <c r="O24"/>
  <c r="Q24" s="1"/>
  <c r="O25"/>
  <c r="O26"/>
  <c r="Q26" s="1"/>
  <c r="O27"/>
  <c r="O28"/>
  <c r="Q28" s="1"/>
  <c r="O29"/>
  <c r="O30"/>
  <c r="Q30" s="1"/>
  <c r="O31"/>
  <c r="O32"/>
  <c r="Q32" s="1"/>
  <c r="O33"/>
  <c r="M32"/>
  <c r="M8"/>
  <c r="M12"/>
  <c r="M17"/>
  <c r="M6"/>
  <c r="K26"/>
  <c r="K20"/>
  <c r="K19"/>
  <c r="K12"/>
  <c r="K8"/>
  <c r="K6"/>
  <c r="I20"/>
  <c r="I21"/>
  <c r="I22"/>
  <c r="I12"/>
  <c r="I6"/>
  <c r="R8" i="4"/>
  <c r="R9"/>
  <c r="R10"/>
  <c r="R11"/>
  <c r="R12"/>
  <c r="R13"/>
  <c r="R14"/>
  <c r="R7"/>
  <c r="P8"/>
  <c r="P9"/>
  <c r="P10"/>
  <c r="P11"/>
  <c r="P12"/>
  <c r="P13"/>
  <c r="P14"/>
  <c r="P7"/>
  <c r="F8"/>
  <c r="F7"/>
  <c r="Z7" i="12"/>
  <c r="Z8"/>
  <c r="Z9"/>
  <c r="Z10"/>
  <c r="Z11"/>
  <c r="Z6"/>
  <c r="X7"/>
  <c r="X8"/>
  <c r="X9"/>
  <c r="X11"/>
  <c r="X6"/>
  <c r="V7"/>
  <c r="V8"/>
  <c r="V9"/>
  <c r="V11"/>
  <c r="V6"/>
  <c r="T7"/>
  <c r="T8"/>
  <c r="T9"/>
  <c r="T11"/>
  <c r="T6"/>
  <c r="R7"/>
  <c r="R8"/>
  <c r="R9"/>
  <c r="R11"/>
  <c r="R6"/>
  <c r="P7"/>
  <c r="P8"/>
  <c r="P9"/>
  <c r="P11"/>
  <c r="P6"/>
  <c r="N7"/>
  <c r="N8"/>
  <c r="N9"/>
  <c r="N11"/>
  <c r="N6"/>
  <c r="L7"/>
  <c r="L8"/>
  <c r="L9"/>
  <c r="L11"/>
  <c r="L6"/>
  <c r="J7"/>
  <c r="J8"/>
  <c r="J9"/>
  <c r="J11"/>
  <c r="J6"/>
  <c r="H11"/>
  <c r="H7"/>
  <c r="H8"/>
  <c r="H9"/>
  <c r="H6"/>
  <c r="O5" i="11"/>
  <c r="Q5" s="1"/>
  <c r="I36" i="8"/>
  <c r="I38"/>
  <c r="W10" i="12"/>
  <c r="X10" s="1"/>
  <c r="U10"/>
  <c r="V10" s="1"/>
  <c r="F6"/>
  <c r="F7"/>
  <c r="F8"/>
  <c r="F9"/>
  <c r="E10"/>
  <c r="F10" s="1"/>
  <c r="G10"/>
  <c r="H10" s="1"/>
  <c r="I10"/>
  <c r="J10" s="1"/>
  <c r="K10"/>
  <c r="L10" s="1"/>
  <c r="M10"/>
  <c r="N10" s="1"/>
  <c r="O10"/>
  <c r="P10" s="1"/>
  <c r="Q10"/>
  <c r="R10" s="1"/>
  <c r="F11"/>
  <c r="I27" i="11"/>
  <c r="G28"/>
  <c r="M20"/>
  <c r="K25"/>
  <c r="K32"/>
  <c r="S10" i="12"/>
  <c r="T10" s="1"/>
  <c r="E41" i="9"/>
  <c r="I34" i="11"/>
  <c r="M21" i="9"/>
  <c r="M22"/>
  <c r="M23"/>
  <c r="M24"/>
  <c r="M25"/>
  <c r="M20"/>
  <c r="P59" i="8"/>
  <c r="P7" i="9" l="1"/>
  <c r="P11"/>
  <c r="P6"/>
  <c r="P12"/>
  <c r="R8"/>
  <c r="R12"/>
  <c r="R9"/>
  <c r="R6"/>
  <c r="R10"/>
  <c r="R7"/>
  <c r="R11"/>
  <c r="O34" i="11"/>
  <c r="Q33"/>
  <c r="Q31"/>
  <c r="Q29"/>
  <c r="Q27"/>
  <c r="Q25"/>
  <c r="Q23"/>
  <c r="Q21"/>
  <c r="Q18"/>
  <c r="Q16"/>
  <c r="Q14"/>
  <c r="Q9"/>
  <c r="Q7"/>
  <c r="Q8"/>
  <c r="Q13"/>
  <c r="Q6"/>
  <c r="I39" i="8"/>
  <c r="I37"/>
  <c r="C8"/>
  <c r="C10"/>
  <c r="C12"/>
  <c r="C9"/>
  <c r="C11"/>
  <c r="E27" i="11"/>
  <c r="E24"/>
  <c r="E6"/>
  <c r="E17"/>
  <c r="E20"/>
  <c r="E30"/>
  <c r="E12"/>
  <c r="E15"/>
  <c r="E31"/>
  <c r="G20"/>
  <c r="G29"/>
  <c r="G16"/>
  <c r="G22"/>
  <c r="K33"/>
  <c r="K27"/>
  <c r="K14"/>
  <c r="I35" i="8"/>
  <c r="M27" i="11"/>
  <c r="E7"/>
  <c r="K23"/>
  <c r="K17"/>
  <c r="K13"/>
  <c r="E34"/>
  <c r="K34"/>
  <c r="M34"/>
  <c r="P33" l="1"/>
  <c r="P10"/>
  <c r="P15"/>
  <c r="P19"/>
  <c r="P22"/>
  <c r="P26"/>
  <c r="P30"/>
  <c r="P7"/>
  <c r="P11"/>
  <c r="P17"/>
  <c r="P20"/>
  <c r="P24"/>
  <c r="P28"/>
  <c r="P32"/>
  <c r="P12"/>
  <c r="P6"/>
  <c r="P14"/>
  <c r="P21"/>
  <c r="P13"/>
  <c r="P18"/>
  <c r="P25"/>
  <c r="P29"/>
  <c r="Q34"/>
  <c r="P34"/>
  <c r="P8"/>
  <c r="P9"/>
  <c r="P16"/>
  <c r="P23"/>
  <c r="P27"/>
  <c r="P31"/>
  <c r="P5"/>
  <c r="AN53" i="4"/>
  <c r="AN52"/>
  <c r="AN51"/>
  <c r="AN49"/>
  <c r="AN48"/>
  <c r="AN47"/>
  <c r="AN46"/>
  <c r="AN45"/>
  <c r="AN44"/>
  <c r="AN43"/>
  <c r="AN41"/>
  <c r="AN40"/>
  <c r="AN39"/>
  <c r="AN38"/>
  <c r="AN37"/>
  <c r="AN36"/>
  <c r="AN35"/>
  <c r="AN34"/>
  <c r="AN31"/>
  <c r="AN30"/>
  <c r="AN29"/>
  <c r="AN28"/>
  <c r="AN27"/>
  <c r="AD14"/>
  <c r="AB10"/>
  <c r="X14"/>
  <c r="V14"/>
  <c r="L14"/>
  <c r="F14"/>
  <c r="D14"/>
  <c r="AI13"/>
  <c r="AG13"/>
  <c r="AE13"/>
  <c r="AB13"/>
  <c r="Y13"/>
  <c r="S13"/>
  <c r="T13" s="1"/>
  <c r="M13"/>
  <c r="J13"/>
  <c r="G13"/>
  <c r="AI12"/>
  <c r="AG12"/>
  <c r="AE12"/>
  <c r="Y12"/>
  <c r="S12"/>
  <c r="T12" s="1"/>
  <c r="M12"/>
  <c r="J12"/>
  <c r="G12"/>
  <c r="AI11"/>
  <c r="AG11"/>
  <c r="AE11"/>
  <c r="Y11"/>
  <c r="X11"/>
  <c r="S11"/>
  <c r="T11" s="1"/>
  <c r="M11"/>
  <c r="J11"/>
  <c r="G11"/>
  <c r="AI10"/>
  <c r="AG10"/>
  <c r="AE10"/>
  <c r="Y10"/>
  <c r="S10"/>
  <c r="T10" s="1"/>
  <c r="M10"/>
  <c r="J10"/>
  <c r="G10"/>
  <c r="D10"/>
  <c r="AI9"/>
  <c r="AG9"/>
  <c r="AE9"/>
  <c r="Y9"/>
  <c r="X9"/>
  <c r="S9"/>
  <c r="T9" s="1"/>
  <c r="M9"/>
  <c r="J9"/>
  <c r="G9"/>
  <c r="AI8"/>
  <c r="AG8"/>
  <c r="AE8"/>
  <c r="Y8"/>
  <c r="S8"/>
  <c r="T8" s="1"/>
  <c r="M8"/>
  <c r="J8"/>
  <c r="G8"/>
  <c r="D8"/>
  <c r="AB9" l="1"/>
  <c r="V8"/>
  <c r="V9"/>
  <c r="V10"/>
  <c r="F10"/>
  <c r="F11"/>
  <c r="L9"/>
  <c r="L8"/>
  <c r="L10"/>
  <c r="L11"/>
  <c r="L12"/>
  <c r="L13"/>
  <c r="D9"/>
  <c r="D11"/>
  <c r="AD8"/>
  <c r="AB8" s="1"/>
  <c r="AD9"/>
  <c r="X8"/>
  <c r="X10"/>
  <c r="X13"/>
  <c r="AD11"/>
  <c r="V11"/>
  <c r="D13"/>
  <c r="AD10"/>
  <c r="AD12"/>
  <c r="AD13"/>
  <c r="F9"/>
  <c r="F12"/>
  <c r="AF8"/>
  <c r="AF11"/>
  <c r="F13"/>
  <c r="V13"/>
  <c r="D12"/>
  <c r="AE14"/>
  <c r="AF9"/>
  <c r="AF12"/>
  <c r="H9"/>
  <c r="Z8"/>
  <c r="Z10"/>
  <c r="X12"/>
  <c r="N9"/>
  <c r="S14"/>
  <c r="T14" s="1"/>
  <c r="AF10"/>
  <c r="AB11"/>
  <c r="AB12"/>
  <c r="Z12" s="1"/>
  <c r="AF13"/>
  <c r="AB14"/>
  <c r="Z9"/>
  <c r="Z11"/>
  <c r="V12"/>
  <c r="Z13"/>
  <c r="N8"/>
  <c r="N10"/>
  <c r="N11"/>
  <c r="N12"/>
  <c r="N13"/>
  <c r="J14"/>
  <c r="M14"/>
  <c r="N14" s="1"/>
  <c r="AK8"/>
  <c r="AK9"/>
  <c r="H8"/>
  <c r="H10"/>
  <c r="AK10"/>
  <c r="H11"/>
  <c r="AK11"/>
  <c r="H12"/>
  <c r="AK12"/>
  <c r="H13"/>
  <c r="AK13"/>
  <c r="AI7"/>
  <c r="AI14" s="1"/>
  <c r="AG7"/>
  <c r="AE7"/>
  <c r="AD7"/>
  <c r="AB7"/>
  <c r="Y7"/>
  <c r="X7"/>
  <c r="V7"/>
  <c r="S7"/>
  <c r="T7" s="1"/>
  <c r="M7"/>
  <c r="L7"/>
  <c r="J7"/>
  <c r="G7"/>
  <c r="D7"/>
  <c r="F40" i="9"/>
  <c r="D40"/>
  <c r="J26"/>
  <c r="H25"/>
  <c r="F24"/>
  <c r="D24"/>
  <c r="G47" i="2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E39"/>
  <c r="C39"/>
  <c r="L15"/>
  <c r="J15"/>
  <c r="H15"/>
  <c r="F15"/>
  <c r="D15"/>
  <c r="L14"/>
  <c r="F14"/>
  <c r="D14"/>
  <c r="D13"/>
  <c r="L12"/>
  <c r="L11"/>
  <c r="F11"/>
  <c r="L9"/>
  <c r="J9"/>
  <c r="J8"/>
  <c r="F7"/>
  <c r="K64" i="8"/>
  <c r="I64"/>
  <c r="E64"/>
  <c r="C64"/>
  <c r="P63"/>
  <c r="N63"/>
  <c r="L63"/>
  <c r="F63"/>
  <c r="P62"/>
  <c r="N62"/>
  <c r="L62"/>
  <c r="F62"/>
  <c r="P61"/>
  <c r="N61"/>
  <c r="L61"/>
  <c r="F61"/>
  <c r="P60"/>
  <c r="N60"/>
  <c r="L60"/>
  <c r="F60"/>
  <c r="N59"/>
  <c r="L59"/>
  <c r="F59"/>
  <c r="P58"/>
  <c r="N58"/>
  <c r="L58"/>
  <c r="F58"/>
  <c r="C58"/>
  <c r="Q52"/>
  <c r="O47"/>
  <c r="K52"/>
  <c r="I49"/>
  <c r="E52"/>
  <c r="C52"/>
  <c r="R51"/>
  <c r="L51"/>
  <c r="F51"/>
  <c r="R50"/>
  <c r="L50"/>
  <c r="F50"/>
  <c r="R49"/>
  <c r="L49"/>
  <c r="F49"/>
  <c r="R48"/>
  <c r="L48"/>
  <c r="F48"/>
  <c r="R47"/>
  <c r="Q47"/>
  <c r="L47"/>
  <c r="F47"/>
  <c r="R46"/>
  <c r="L46"/>
  <c r="F46"/>
  <c r="Q40"/>
  <c r="O37"/>
  <c r="K40"/>
  <c r="I40"/>
  <c r="C36"/>
  <c r="R39"/>
  <c r="L39"/>
  <c r="F39"/>
  <c r="R38"/>
  <c r="L38"/>
  <c r="F38"/>
  <c r="R37"/>
  <c r="L37"/>
  <c r="F37"/>
  <c r="R36"/>
  <c r="L36"/>
  <c r="F36"/>
  <c r="R35"/>
  <c r="L35"/>
  <c r="F35"/>
  <c r="R34"/>
  <c r="L34"/>
  <c r="F34"/>
  <c r="I46" l="1"/>
  <c r="O51"/>
  <c r="F20" i="9"/>
  <c r="I48" i="8"/>
  <c r="D22" i="9"/>
  <c r="J20"/>
  <c r="J21"/>
  <c r="I50" i="8"/>
  <c r="F21" i="9"/>
  <c r="K46" i="8"/>
  <c r="J24" i="9"/>
  <c r="H20"/>
  <c r="F22"/>
  <c r="D20"/>
  <c r="D25"/>
  <c r="D21"/>
  <c r="H21"/>
  <c r="D23"/>
  <c r="E48" i="8"/>
  <c r="I58"/>
  <c r="C34"/>
  <c r="C60"/>
  <c r="O48"/>
  <c r="I51"/>
  <c r="D33" i="9"/>
  <c r="D37"/>
  <c r="D35"/>
  <c r="D39"/>
  <c r="D34"/>
  <c r="D36"/>
  <c r="D38"/>
  <c r="E46" i="8"/>
  <c r="E47"/>
  <c r="E50"/>
  <c r="K34"/>
  <c r="E38"/>
  <c r="P64"/>
  <c r="Q59" s="1"/>
  <c r="C47"/>
  <c r="F32" i="9"/>
  <c r="F33"/>
  <c r="F34"/>
  <c r="F35"/>
  <c r="F36"/>
  <c r="F37"/>
  <c r="F38"/>
  <c r="F39"/>
  <c r="L6" i="2"/>
  <c r="L7"/>
  <c r="Q37" i="8"/>
  <c r="Q38"/>
  <c r="K48"/>
  <c r="E49"/>
  <c r="E51"/>
  <c r="I60"/>
  <c r="J7" i="2"/>
  <c r="F8"/>
  <c r="I62" i="8"/>
  <c r="E58"/>
  <c r="K47"/>
  <c r="I47" s="1"/>
  <c r="K49"/>
  <c r="Q34"/>
  <c r="Q35"/>
  <c r="O35" s="1"/>
  <c r="K38"/>
  <c r="K39"/>
  <c r="O49"/>
  <c r="F6" i="2"/>
  <c r="F9"/>
  <c r="C59" i="8"/>
  <c r="M49"/>
  <c r="O34"/>
  <c r="O36"/>
  <c r="J22" i="9"/>
  <c r="J23"/>
  <c r="F23"/>
  <c r="D7" i="2"/>
  <c r="D9"/>
  <c r="H12"/>
  <c r="E59" i="8"/>
  <c r="E60"/>
  <c r="M48"/>
  <c r="E37"/>
  <c r="E34"/>
  <c r="E35"/>
  <c r="E39"/>
  <c r="I59"/>
  <c r="G58"/>
  <c r="G60"/>
  <c r="C63"/>
  <c r="C46"/>
  <c r="C48"/>
  <c r="C49"/>
  <c r="C50"/>
  <c r="C51"/>
  <c r="S47"/>
  <c r="G35"/>
  <c r="C37"/>
  <c r="G37"/>
  <c r="F25" i="9"/>
  <c r="H22"/>
  <c r="H23"/>
  <c r="H24"/>
  <c r="J6" i="2"/>
  <c r="J10"/>
  <c r="F12"/>
  <c r="S48" i="8"/>
  <c r="Q46"/>
  <c r="E61"/>
  <c r="E62"/>
  <c r="S46"/>
  <c r="Q50"/>
  <c r="Q51"/>
  <c r="Q36"/>
  <c r="Q39"/>
  <c r="S39"/>
  <c r="R40"/>
  <c r="S40" s="1"/>
  <c r="E36"/>
  <c r="G61"/>
  <c r="C61"/>
  <c r="C62"/>
  <c r="G47"/>
  <c r="G48"/>
  <c r="O46"/>
  <c r="S50"/>
  <c r="S35"/>
  <c r="C35"/>
  <c r="G36"/>
  <c r="C38"/>
  <c r="L8" i="2"/>
  <c r="L10"/>
  <c r="D6"/>
  <c r="D8"/>
  <c r="D10"/>
  <c r="D11"/>
  <c r="D12"/>
  <c r="N15"/>
  <c r="F10"/>
  <c r="F13"/>
  <c r="H6"/>
  <c r="H7"/>
  <c r="H8"/>
  <c r="H9"/>
  <c r="H10"/>
  <c r="H11"/>
  <c r="H13"/>
  <c r="H14"/>
  <c r="H7" i="4"/>
  <c r="AJ7"/>
  <c r="AJ14"/>
  <c r="AJ12"/>
  <c r="AJ8"/>
  <c r="AJ9"/>
  <c r="AJ10"/>
  <c r="AJ11"/>
  <c r="AJ13"/>
  <c r="Z7"/>
  <c r="N7"/>
  <c r="AL9"/>
  <c r="AF7"/>
  <c r="AG14"/>
  <c r="AH7" s="1"/>
  <c r="AK7"/>
  <c r="AL7" s="1"/>
  <c r="AL13"/>
  <c r="AL11"/>
  <c r="AL10"/>
  <c r="AL8"/>
  <c r="M63" i="8"/>
  <c r="M59"/>
  <c r="E63"/>
  <c r="Q48"/>
  <c r="Q49"/>
  <c r="K50"/>
  <c r="K51"/>
  <c r="G49"/>
  <c r="K35"/>
  <c r="K36"/>
  <c r="K37"/>
  <c r="E40"/>
  <c r="L64"/>
  <c r="M58"/>
  <c r="M60"/>
  <c r="M62"/>
  <c r="I63"/>
  <c r="G59"/>
  <c r="G63"/>
  <c r="G46"/>
  <c r="G50"/>
  <c r="G51"/>
  <c r="L52"/>
  <c r="M52" s="1"/>
  <c r="M46"/>
  <c r="M47"/>
  <c r="M51"/>
  <c r="I52"/>
  <c r="S49"/>
  <c r="O50"/>
  <c r="M50" s="1"/>
  <c r="S51"/>
  <c r="O52"/>
  <c r="R52"/>
  <c r="S52" s="1"/>
  <c r="S36"/>
  <c r="S37"/>
  <c r="O38"/>
  <c r="M38" s="1"/>
  <c r="O39"/>
  <c r="M39" s="1"/>
  <c r="O40"/>
  <c r="L40"/>
  <c r="M40" s="1"/>
  <c r="M35"/>
  <c r="M36"/>
  <c r="M37"/>
  <c r="F40"/>
  <c r="G40" s="1"/>
  <c r="N64"/>
  <c r="O63" s="1"/>
  <c r="G38"/>
  <c r="C39"/>
  <c r="S38" s="1"/>
  <c r="C40"/>
  <c r="R58"/>
  <c r="S58" s="1"/>
  <c r="D41" i="9"/>
  <c r="F41"/>
  <c r="D26"/>
  <c r="J25"/>
  <c r="F26"/>
  <c r="H26"/>
  <c r="L13" i="2"/>
  <c r="C48"/>
  <c r="J11"/>
  <c r="J12"/>
  <c r="J13"/>
  <c r="J14"/>
  <c r="F48"/>
  <c r="D48"/>
  <c r="H40"/>
  <c r="H42"/>
  <c r="H43"/>
  <c r="E48"/>
  <c r="G48"/>
  <c r="H47"/>
  <c r="F39"/>
  <c r="H39"/>
  <c r="H44"/>
  <c r="H46"/>
  <c r="D39"/>
  <c r="H41"/>
  <c r="H45"/>
  <c r="N6" l="1"/>
  <c r="N13"/>
  <c r="N14"/>
  <c r="N11"/>
  <c r="N12"/>
  <c r="N9"/>
  <c r="N7"/>
  <c r="N10"/>
  <c r="N8"/>
  <c r="Q61" i="8"/>
  <c r="Q62"/>
  <c r="Q64"/>
  <c r="O59"/>
  <c r="AF14" i="4"/>
  <c r="AK14"/>
  <c r="AL14" s="1"/>
  <c r="AH14"/>
  <c r="AH12"/>
  <c r="AH11"/>
  <c r="AH10"/>
  <c r="AH13"/>
  <c r="AH9"/>
  <c r="AH8"/>
  <c r="Q63" i="8"/>
  <c r="Q58"/>
  <c r="M64"/>
  <c r="O64"/>
  <c r="O60"/>
  <c r="R64"/>
  <c r="S64" s="1"/>
  <c r="O62"/>
  <c r="O61"/>
  <c r="O58"/>
  <c r="H48" i="2"/>
  <c r="R62" i="8"/>
  <c r="S62" s="1"/>
  <c r="R63"/>
  <c r="S63" s="1"/>
  <c r="R60"/>
  <c r="S60" s="1"/>
  <c r="Q60"/>
  <c r="R61"/>
  <c r="S61" s="1"/>
  <c r="R59"/>
  <c r="S59" s="1"/>
  <c r="F52"/>
  <c r="G52" s="1"/>
  <c r="F64"/>
  <c r="G64" s="1"/>
  <c r="G14" i="4" l="1"/>
  <c r="H14" s="1"/>
  <c r="Y14"/>
  <c r="Z14" s="1"/>
  <c r="G25" i="11"/>
  <c r="G11"/>
  <c r="G27"/>
  <c r="G34"/>
  <c r="G9"/>
  <c r="G31"/>
  <c r="G32"/>
  <c r="G8"/>
  <c r="G7"/>
  <c r="G23"/>
  <c r="G12"/>
  <c r="G6"/>
  <c r="L23" i="9"/>
  <c r="L22"/>
  <c r="L25"/>
  <c r="L20"/>
  <c r="L26"/>
  <c r="L21"/>
  <c r="M26"/>
  <c r="N21" s="1"/>
  <c r="L24"/>
  <c r="N25" l="1"/>
  <c r="N20"/>
  <c r="N24"/>
  <c r="N23"/>
  <c r="N22"/>
  <c r="N26"/>
</calcChain>
</file>

<file path=xl/sharedStrings.xml><?xml version="1.0" encoding="utf-8"?>
<sst xmlns="http://schemas.openxmlformats.org/spreadsheetml/2006/main" count="516" uniqueCount="140">
  <si>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</si>
  <si>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</si>
  <si>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</si>
  <si>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</si>
  <si>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</si>
  <si>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</si>
  <si>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</si>
  <si>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</si>
  <si>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</si>
  <si>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</si>
  <si>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</si>
  <si>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</si>
  <si>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</si>
  <si>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</si>
  <si>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</si>
  <si>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</si>
  <si>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</si>
  <si>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-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</si>
  <si>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</si>
  <si>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</si>
  <si>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</si>
  <si>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</si>
  <si>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</si>
  <si>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</si>
  <si>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</si>
  <si>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</si>
  <si>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</si>
  <si>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</si>
  <si>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</si>
  <si>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</si>
  <si>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</si>
  <si>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</si>
  <si>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</si>
  <si>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</si>
  <si>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</si>
  <si>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</si>
  <si>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</si>
  <si>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</si>
  <si>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</si>
  <si>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</si>
  <si>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</si>
  <si>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</si>
  <si>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</si>
  <si>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</si>
  <si>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</si>
  <si>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</si>
  <si>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</si>
  <si>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</si>
  <si>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</si>
  <si>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</si>
  <si>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</si>
  <si>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</si>
  <si>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</si>
  <si>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</si>
  <si>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</si>
  <si>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</si>
  <si>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</si>
  <si>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</si>
  <si>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</si>
  <si>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</si>
  <si>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</si>
  <si>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</si>
  <si>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</si>
  <si>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</si>
  <si>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</si>
  <si>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</si>
  <si>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</si>
  <si>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</si>
  <si>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</si>
  <si>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</si>
  <si>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</si>
  <si>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</si>
  <si>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</si>
  <si>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</si>
  <si>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</si>
  <si>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</si>
  <si>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</si>
  <si>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>ΔΕΥΤΕΡΟΒΑΘΜΙΑ ΓΕΝΙΚΗ ΚΑΙ ΤΕΧΝΙΚΗ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</si>
  <si>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</si>
  <si>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</si>
  <si>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</si>
  <si>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</si>
  <si>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</si>
  <si>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</si>
  <si>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</si>
  <si>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</si>
  <si>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</si>
  <si>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</si>
  <si>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</si>
  <si>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</si>
  <si>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</si>
  <si>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Αύγ. 2013</t>
  </si>
  <si>
    <t>Σεπτ. 2013</t>
  </si>
  <si>
    <t>ΟΥΚΡΑΝΙΑ</t>
  </si>
  <si>
    <t>Οκτ. 2013</t>
  </si>
  <si>
    <t>ΝΟΡΒΗΓΙΑ</t>
  </si>
  <si>
    <t>Νοέμ. 2013</t>
  </si>
  <si>
    <t>Γεν. Σύνολο μήνα</t>
  </si>
  <si>
    <t>Δεκ. 2013</t>
  </si>
  <si>
    <t>ΣΤΗΝ ΚΑΤΗΓΟΡΙΑ ΝΕΟΕΙΣΕΡΧΟΜΕΝΩΝ ΚΑΤΑ ΗΛΙΚΙΑ ΚΑΙ ΜΟΡΦΩΤΙΚΟ ΕΠΙΠΕΔΟ</t>
  </si>
  <si>
    <t>Ιαν. 2014</t>
  </si>
  <si>
    <t>ΕΣΘΟΝΙΑ</t>
  </si>
  <si>
    <t>Φεβ. 2014</t>
  </si>
  <si>
    <t>ΣΟΥΗΔΙΑ</t>
  </si>
  <si>
    <t>ΤΣΕΧΙΑ</t>
  </si>
  <si>
    <t>ΙΡΛΑΝΔΙΑ</t>
  </si>
  <si>
    <t>Μάρτ. 2014</t>
  </si>
  <si>
    <t>Απρ. 2014</t>
  </si>
  <si>
    <t>Μάιος 2014</t>
  </si>
  <si>
    <t>ΑΥΣΤΡΙΑ</t>
  </si>
  <si>
    <t>ΛΕΤΟΝΙΑ</t>
  </si>
  <si>
    <t>Ιούνιος 2014</t>
  </si>
  <si>
    <t>ΦΙΛΛΑΝΔΙΑ</t>
  </si>
  <si>
    <t>Συν. Ιούνη 2014</t>
  </si>
  <si>
    <t>Ιούλιος</t>
  </si>
  <si>
    <t>Ιούλιος 2014</t>
  </si>
  <si>
    <t>Σ Ιούλιος ΄14</t>
  </si>
  <si>
    <t>Συν. Ιούλη 2014</t>
  </si>
  <si>
    <t>ΙΣΠΑΝΙΑ</t>
  </si>
  <si>
    <t>ΙΤΑΛΙΑ</t>
  </si>
  <si>
    <t>ΟΛΛΑΝΔΙΑ</t>
  </si>
  <si>
    <t>ΠΟΡΤΟΓΑΛΛΙΑ</t>
  </si>
  <si>
    <t>ΣΛΟΒΑΚΙΑ</t>
  </si>
  <si>
    <t>ΣΛΟΒΕΝΙΑ</t>
  </si>
  <si>
    <t>ΝΕΟΕΙΣΕΡΧΟΜΕΝΩΝ ΚΑΤΑ ΜΟΡΦΩΤΙΚΟ ΕΠΙΠΕΔΟ ΚΑΙ ΕΠΑΡΧΙΑ - Αύγουστος 2014</t>
  </si>
  <si>
    <t>Αύγουστος</t>
  </si>
  <si>
    <t xml:space="preserve">                     ΚΑΤΑ ΚΟΙΝΟΤΗΤΑ</t>
  </si>
  <si>
    <t>Αύγουστος 2014</t>
  </si>
  <si>
    <t xml:space="preserve">                        ΚΑΤΑ ΧΩΡΑ ΠΡΟΕΛΕΥΣΗΣ -Αύγουστος 2014 </t>
  </si>
  <si>
    <t>Σ Αύγουστος ΄14</t>
  </si>
  <si>
    <t xml:space="preserve">                     ΣΥΓΚΕΚΡΙΜΕΝΕΣ ΧΩΡΕΣ ΚΑΤΑ ΜΗΝΑ</t>
  </si>
  <si>
    <t xml:space="preserve">                            ΚΑΤΑ ΕΠΙΘΥΜΗΤΟ ΕΠΑΓΓΕΛΜΑ- Αύγουστος 2014</t>
  </si>
  <si>
    <t xml:space="preserve">                            Αύγουστος 2014</t>
  </si>
  <si>
    <t xml:space="preserve">                        ΣΤΟ ΣΥΝΟΛΟ ΤΩΝ ΝΕΟΕΙΣΕΡΧΟΜΕΝΩΝ ΑΝΕΡΓΩΝ ΚΑΤΑ ΕΠΙΘΥΜΗΤΟ ΕΠΑΓΓΕΛΜΑ - Αύγουστος 2014</t>
  </si>
  <si>
    <t>Συν. Αυγούστου 2014</t>
  </si>
  <si>
    <t xml:space="preserve"> ΚΑΤΑ ΜΟΡΦΩΤΙΚΟ ΕΠΙΠΕΔΟ - Αύγουστος 2014</t>
  </si>
  <si>
    <t xml:space="preserve"> ΚΑΤΑ ΜΟΡΦΩΤΙΚΟ ΕΠΙΠΕΔΟ ΚΑΙ ΗΛΙΚΙΑ - Αύγουστος 2014</t>
  </si>
  <si>
    <t>ΔΑΝΙΑ</t>
  </si>
  <si>
    <t xml:space="preserve">                        ΚΑΤΑ ΚΟΙΝΟΤΗΤΑ-Αύγουστος 2014</t>
  </si>
  <si>
    <t>Αύγ. 2014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</si>
</sst>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  <charset val="161"/>
    </font>
    <font>
      <b/>
      <sz val="8"/>
      <name val="Calibri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0"/>
      <name val="Arial"/>
      <family val="2"/>
      <charset val="16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9" fillId="0" borderId="0"/>
  </cellStyleXfs>
  <cellXfs count="363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7" fillId="0" borderId="7" xfId="0" applyFont="1" applyBorder="1"/>
    <xf numFmtId="0" fontId="5" fillId="0" borderId="17" xfId="0" applyFont="1" applyBorder="1"/>
    <xf numFmtId="9" fontId="5" fillId="0" borderId="18" xfId="1" applyFont="1" applyFill="1" applyBorder="1"/>
    <xf numFmtId="9" fontId="6" fillId="3" borderId="15" xfId="1" applyFont="1" applyFill="1" applyBorder="1"/>
    <xf numFmtId="9" fontId="5" fillId="0" borderId="18" xfId="0" applyNumberFormat="1" applyFont="1" applyFill="1" applyBorder="1"/>
    <xf numFmtId="0" fontId="6" fillId="0" borderId="0" xfId="0" applyFont="1"/>
    <xf numFmtId="0" fontId="5" fillId="0" borderId="19" xfId="0" applyFont="1" applyFill="1" applyBorder="1"/>
    <xf numFmtId="0" fontId="5" fillId="0" borderId="20" xfId="0" applyFont="1" applyFill="1" applyBorder="1"/>
    <xf numFmtId="1" fontId="5" fillId="0" borderId="18" xfId="1" applyNumberFormat="1" applyFont="1" applyFill="1" applyBorder="1"/>
    <xf numFmtId="1" fontId="5" fillId="0" borderId="18" xfId="0" applyNumberFormat="1" applyFont="1" applyFill="1" applyBorder="1"/>
    <xf numFmtId="0" fontId="5" fillId="0" borderId="8" xfId="0" applyFont="1" applyFill="1" applyBorder="1"/>
    <xf numFmtId="0" fontId="5" fillId="0" borderId="0" xfId="0" applyFont="1" applyBorder="1"/>
    <xf numFmtId="0" fontId="5" fillId="0" borderId="21" xfId="0" applyFont="1" applyBorder="1"/>
    <xf numFmtId="0" fontId="5" fillId="0" borderId="1" xfId="0" applyFont="1" applyFill="1" applyBorder="1"/>
    <xf numFmtId="0" fontId="5" fillId="0" borderId="11" xfId="0" applyFont="1" applyFill="1" applyBorder="1"/>
    <xf numFmtId="9" fontId="8" fillId="0" borderId="18" xfId="1" applyFont="1" applyFill="1" applyBorder="1"/>
    <xf numFmtId="1" fontId="8" fillId="0" borderId="18" xfId="1" applyNumberFormat="1" applyFont="1" applyFill="1" applyBorder="1"/>
    <xf numFmtId="9" fontId="8" fillId="0" borderId="18" xfId="0" applyNumberFormat="1" applyFont="1" applyFill="1" applyBorder="1"/>
    <xf numFmtId="1" fontId="8" fillId="0" borderId="18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7" fillId="0" borderId="7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6" fillId="0" borderId="24" xfId="0" applyFont="1" applyFill="1" applyBorder="1"/>
    <xf numFmtId="0" fontId="11" fillId="0" borderId="0" xfId="0" applyFont="1"/>
    <xf numFmtId="9" fontId="12" fillId="0" borderId="0" xfId="1" applyFont="1"/>
    <xf numFmtId="0" fontId="15" fillId="0" borderId="0" xfId="0" applyFont="1"/>
    <xf numFmtId="0" fontId="13" fillId="0" borderId="0" xfId="0" applyFont="1"/>
    <xf numFmtId="0" fontId="9" fillId="0" borderId="0" xfId="0" applyFont="1"/>
    <xf numFmtId="0" fontId="16" fillId="0" borderId="0" xfId="0" applyFont="1"/>
    <xf numFmtId="9" fontId="17" fillId="0" borderId="18" xfId="0" applyNumberFormat="1" applyFont="1" applyFill="1" applyBorder="1"/>
    <xf numFmtId="0" fontId="18" fillId="0" borderId="0" xfId="0" applyFont="1"/>
    <xf numFmtId="0" fontId="17" fillId="0" borderId="0" xfId="0" applyFont="1"/>
    <xf numFmtId="0" fontId="16" fillId="0" borderId="1" xfId="0" applyFont="1" applyFill="1" applyBorder="1"/>
    <xf numFmtId="0" fontId="17" fillId="0" borderId="8" xfId="0" applyFont="1" applyFill="1" applyBorder="1"/>
    <xf numFmtId="0" fontId="16" fillId="0" borderId="2" xfId="0" applyFont="1" applyFill="1" applyBorder="1"/>
    <xf numFmtId="0" fontId="17" fillId="0" borderId="7" xfId="0" applyFont="1" applyFill="1" applyBorder="1"/>
    <xf numFmtId="9" fontId="18" fillId="0" borderId="0" xfId="1" applyFont="1"/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9" fontId="17" fillId="0" borderId="18" xfId="1" applyFont="1" applyFill="1" applyBorder="1"/>
    <xf numFmtId="1" fontId="17" fillId="0" borderId="18" xfId="1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9" fontId="17" fillId="0" borderId="0" xfId="1" applyFont="1" applyFill="1" applyBorder="1"/>
    <xf numFmtId="1" fontId="16" fillId="0" borderId="0" xfId="0" applyNumberFormat="1" applyFont="1" applyFill="1" applyBorder="1"/>
    <xf numFmtId="1" fontId="17" fillId="0" borderId="0" xfId="1" applyNumberFormat="1" applyFont="1" applyFill="1" applyBorder="1"/>
    <xf numFmtId="0" fontId="18" fillId="0" borderId="0" xfId="0" applyNumberFormat="1" applyFont="1" applyBorder="1"/>
    <xf numFmtId="0" fontId="16" fillId="0" borderId="0" xfId="0" applyFont="1" applyBorder="1"/>
    <xf numFmtId="1" fontId="16" fillId="0" borderId="0" xfId="1" applyNumberFormat="1" applyFont="1" applyFill="1" applyBorder="1"/>
    <xf numFmtId="9" fontId="16" fillId="0" borderId="0" xfId="0" applyNumberFormat="1" applyFont="1" applyFill="1" applyBorder="1"/>
    <xf numFmtId="0" fontId="19" fillId="0" borderId="0" xfId="0" applyFont="1"/>
    <xf numFmtId="0" fontId="0" fillId="0" borderId="18" xfId="0" applyNumberFormat="1" applyBorder="1"/>
    <xf numFmtId="9" fontId="8" fillId="0" borderId="31" xfId="1" applyFont="1" applyFill="1" applyBorder="1"/>
    <xf numFmtId="0" fontId="20" fillId="0" borderId="7" xfId="0" applyFont="1" applyBorder="1"/>
    <xf numFmtId="0" fontId="21" fillId="0" borderId="7" xfId="0" applyFont="1" applyBorder="1"/>
    <xf numFmtId="1" fontId="5" fillId="3" borderId="18" xfId="0" applyNumberFormat="1" applyFont="1" applyFill="1" applyBorder="1"/>
    <xf numFmtId="9" fontId="5" fillId="3" borderId="18" xfId="1" applyFont="1" applyFill="1" applyBorder="1"/>
    <xf numFmtId="9" fontId="7" fillId="3" borderId="18" xfId="1" applyFont="1" applyFill="1" applyBorder="1"/>
    <xf numFmtId="1" fontId="7" fillId="3" borderId="18" xfId="1" applyNumberFormat="1" applyFont="1" applyFill="1" applyBorder="1"/>
    <xf numFmtId="9" fontId="7" fillId="3" borderId="18" xfId="0" applyNumberFormat="1" applyFont="1" applyFill="1" applyBorder="1"/>
    <xf numFmtId="1" fontId="7" fillId="3" borderId="32" xfId="1" applyNumberFormat="1" applyFont="1" applyFill="1" applyBorder="1"/>
    <xf numFmtId="0" fontId="22" fillId="0" borderId="0" xfId="0" applyFont="1"/>
    <xf numFmtId="0" fontId="0" fillId="3" borderId="0" xfId="0" applyFill="1"/>
    <xf numFmtId="0" fontId="15" fillId="0" borderId="0" xfId="0" applyFont="1" applyFill="1"/>
    <xf numFmtId="0" fontId="0" fillId="0" borderId="0" xfId="0" applyFill="1"/>
    <xf numFmtId="9" fontId="12" fillId="0" borderId="0" xfId="1" applyFont="1" applyFill="1"/>
    <xf numFmtId="9" fontId="12" fillId="0" borderId="0" xfId="1" applyFont="1" applyFill="1" applyBorder="1"/>
    <xf numFmtId="0" fontId="11" fillId="0" borderId="0" xfId="0" applyFont="1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5" xfId="0" applyFont="1" applyBorder="1" applyAlignment="1">
      <alignment wrapText="1"/>
    </xf>
    <xf numFmtId="0" fontId="2" fillId="0" borderId="35" xfId="0" applyFont="1" applyFill="1" applyBorder="1" applyAlignment="1">
      <alignment horizontal="center"/>
    </xf>
    <xf numFmtId="1" fontId="8" fillId="3" borderId="2" xfId="0" applyNumberFormat="1" applyFont="1" applyFill="1" applyBorder="1"/>
    <xf numFmtId="9" fontId="8" fillId="3" borderId="2" xfId="1" applyFont="1" applyFill="1" applyBorder="1"/>
    <xf numFmtId="0" fontId="16" fillId="0" borderId="36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8" fillId="3" borderId="2" xfId="0" applyFont="1" applyFill="1" applyBorder="1"/>
    <xf numFmtId="9" fontId="8" fillId="3" borderId="2" xfId="0" applyNumberFormat="1" applyFont="1" applyFill="1" applyBorder="1"/>
    <xf numFmtId="0" fontId="5" fillId="0" borderId="38" xfId="0" applyFont="1" applyFill="1" applyBorder="1"/>
    <xf numFmtId="0" fontId="6" fillId="3" borderId="2" xfId="0" applyFont="1" applyFill="1" applyBorder="1"/>
    <xf numFmtId="1" fontId="6" fillId="3" borderId="2" xfId="0" applyNumberFormat="1" applyFont="1" applyFill="1" applyBorder="1"/>
    <xf numFmtId="9" fontId="6" fillId="3" borderId="2" xfId="1" applyFont="1" applyFill="1" applyBorder="1"/>
    <xf numFmtId="0" fontId="6" fillId="0" borderId="40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21" fillId="0" borderId="0" xfId="0" applyFont="1" applyBorder="1"/>
    <xf numFmtId="9" fontId="24" fillId="0" borderId="24" xfId="1" applyFont="1" applyBorder="1"/>
    <xf numFmtId="9" fontId="24" fillId="0" borderId="17" xfId="1" applyFont="1" applyBorder="1"/>
    <xf numFmtId="9" fontId="25" fillId="0" borderId="3" xfId="1" applyFont="1" applyFill="1" applyBorder="1" applyAlignment="1">
      <alignment horizontal="center"/>
    </xf>
    <xf numFmtId="9" fontId="25" fillId="0" borderId="22" xfId="1" applyFont="1" applyFill="1" applyBorder="1" applyAlignment="1">
      <alignment horizontal="center"/>
    </xf>
    <xf numFmtId="1" fontId="24" fillId="0" borderId="9" xfId="1" applyNumberFormat="1" applyFont="1" applyFill="1" applyBorder="1"/>
    <xf numFmtId="9" fontId="24" fillId="0" borderId="15" xfId="1" applyFont="1" applyFill="1" applyBorder="1"/>
    <xf numFmtId="9" fontId="8" fillId="3" borderId="10" xfId="0" applyNumberFormat="1" applyFont="1" applyFill="1" applyBorder="1"/>
    <xf numFmtId="9" fontId="6" fillId="3" borderId="10" xfId="1" applyFont="1" applyFill="1" applyBorder="1"/>
    <xf numFmtId="9" fontId="25" fillId="0" borderId="9" xfId="1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center"/>
    </xf>
    <xf numFmtId="0" fontId="6" fillId="3" borderId="18" xfId="0" applyFont="1" applyFill="1" applyBorder="1"/>
    <xf numFmtId="0" fontId="6" fillId="0" borderId="38" xfId="0" applyFont="1" applyBorder="1" applyAlignment="1">
      <alignment wrapText="1"/>
    </xf>
    <xf numFmtId="0" fontId="6" fillId="3" borderId="50" xfId="0" applyFont="1" applyFill="1" applyBorder="1"/>
    <xf numFmtId="0" fontId="6" fillId="3" borderId="51" xfId="0" applyFont="1" applyFill="1" applyBorder="1"/>
    <xf numFmtId="0" fontId="4" fillId="0" borderId="37" xfId="0" applyFont="1" applyFill="1" applyBorder="1"/>
    <xf numFmtId="0" fontId="4" fillId="0" borderId="50" xfId="0" applyFont="1" applyFill="1" applyBorder="1"/>
    <xf numFmtId="0" fontId="2" fillId="0" borderId="0" xfId="0" applyFont="1" applyFill="1" applyBorder="1" applyAlignment="1">
      <alignment horizontal="center"/>
    </xf>
    <xf numFmtId="9" fontId="6" fillId="3" borderId="18" xfId="1" applyFont="1" applyFill="1" applyBorder="1"/>
    <xf numFmtId="0" fontId="2" fillId="0" borderId="18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5" xfId="0" applyFont="1" applyBorder="1"/>
    <xf numFmtId="0" fontId="2" fillId="2" borderId="18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6" fillId="0" borderId="37" xfId="0" applyFont="1" applyFill="1" applyBorder="1"/>
    <xf numFmtId="0" fontId="6" fillId="0" borderId="3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6" fillId="4" borderId="18" xfId="0" applyFont="1" applyFill="1" applyBorder="1"/>
    <xf numFmtId="9" fontId="6" fillId="4" borderId="18" xfId="1" applyFont="1" applyFill="1" applyBorder="1"/>
    <xf numFmtId="0" fontId="16" fillId="0" borderId="11" xfId="0" applyFont="1" applyFill="1" applyBorder="1"/>
    <xf numFmtId="0" fontId="17" fillId="0" borderId="20" xfId="0" applyFont="1" applyFill="1" applyBorder="1"/>
    <xf numFmtId="0" fontId="17" fillId="0" borderId="5" xfId="0" applyFont="1" applyFill="1" applyBorder="1"/>
    <xf numFmtId="0" fontId="16" fillId="0" borderId="5" xfId="0" applyFont="1" applyFill="1" applyBorder="1"/>
    <xf numFmtId="0" fontId="16" fillId="0" borderId="16" xfId="0" applyFont="1" applyFill="1" applyBorder="1" applyAlignment="1">
      <alignment horizontal="left" wrapText="1"/>
    </xf>
    <xf numFmtId="9" fontId="17" fillId="0" borderId="15" xfId="1" applyFont="1" applyFill="1" applyBorder="1"/>
    <xf numFmtId="0" fontId="16" fillId="0" borderId="16" xfId="0" applyFont="1" applyFill="1" applyBorder="1" applyAlignment="1">
      <alignment wrapText="1"/>
    </xf>
    <xf numFmtId="1" fontId="16" fillId="0" borderId="52" xfId="1" applyNumberFormat="1" applyFont="1" applyFill="1" applyBorder="1"/>
    <xf numFmtId="9" fontId="16" fillId="0" borderId="52" xfId="0" applyNumberFormat="1" applyFont="1" applyFill="1" applyBorder="1"/>
    <xf numFmtId="9" fontId="16" fillId="0" borderId="13" xfId="0" applyNumberFormat="1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2" fillId="4" borderId="18" xfId="0" applyFont="1" applyFill="1" applyBorder="1" applyAlignment="1">
      <alignment horizontal="center"/>
    </xf>
    <xf numFmtId="9" fontId="14" fillId="6" borderId="18" xfId="1" applyFont="1" applyFill="1" applyBorder="1" applyAlignment="1">
      <alignment horizontal="center"/>
    </xf>
    <xf numFmtId="9" fontId="25" fillId="6" borderId="5" xfId="1" applyFont="1" applyFill="1" applyBorder="1"/>
    <xf numFmtId="1" fontId="25" fillId="6" borderId="3" xfId="1" applyNumberFormat="1" applyFont="1" applyFill="1" applyBorder="1"/>
    <xf numFmtId="0" fontId="4" fillId="0" borderId="18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wrapText="1"/>
    </xf>
    <xf numFmtId="0" fontId="0" fillId="6" borderId="18" xfId="0" applyNumberFormat="1" applyFill="1" applyBorder="1"/>
    <xf numFmtId="0" fontId="0" fillId="4" borderId="18" xfId="0" applyNumberFormat="1" applyFill="1" applyBorder="1"/>
    <xf numFmtId="0" fontId="0" fillId="0" borderId="33" xfId="0" applyBorder="1"/>
    <xf numFmtId="0" fontId="0" fillId="0" borderId="45" xfId="0" applyBorder="1"/>
    <xf numFmtId="0" fontId="0" fillId="4" borderId="0" xfId="0" applyNumberFormat="1" applyFill="1" applyBorder="1"/>
    <xf numFmtId="9" fontId="6" fillId="4" borderId="0" xfId="1" applyFont="1" applyFill="1" applyBorder="1"/>
    <xf numFmtId="0" fontId="2" fillId="4" borderId="15" xfId="0" applyFont="1" applyFill="1" applyBorder="1" applyAlignment="1">
      <alignment horizontal="center"/>
    </xf>
    <xf numFmtId="9" fontId="8" fillId="3" borderId="7" xfId="0" applyNumberFormat="1" applyFont="1" applyFill="1" applyBorder="1"/>
    <xf numFmtId="9" fontId="23" fillId="6" borderId="15" xfId="1" applyFont="1" applyFill="1" applyBorder="1" applyAlignment="1">
      <alignment horizontal="center"/>
    </xf>
    <xf numFmtId="9" fontId="25" fillId="6" borderId="18" xfId="1" applyFont="1" applyFill="1" applyBorder="1" applyAlignment="1">
      <alignment horizontal="center"/>
    </xf>
    <xf numFmtId="9" fontId="25" fillId="6" borderId="13" xfId="1" applyFont="1" applyFill="1" applyBorder="1"/>
    <xf numFmtId="0" fontId="6" fillId="0" borderId="32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0" xfId="0" applyAlignment="1">
      <alignment horizontal="left"/>
    </xf>
    <xf numFmtId="0" fontId="2" fillId="4" borderId="3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9" fontId="5" fillId="0" borderId="0" xfId="0" applyNumberFormat="1" applyFont="1" applyFill="1"/>
    <xf numFmtId="0" fontId="7" fillId="3" borderId="15" xfId="0" applyFont="1" applyFill="1" applyBorder="1" applyAlignment="1">
      <alignment horizontal="center"/>
    </xf>
    <xf numFmtId="0" fontId="7" fillId="0" borderId="25" xfId="0" applyFont="1" applyFill="1" applyBorder="1" applyAlignment="1">
      <alignment wrapText="1"/>
    </xf>
    <xf numFmtId="9" fontId="7" fillId="3" borderId="15" xfId="1" applyFont="1" applyFill="1" applyBorder="1"/>
    <xf numFmtId="9" fontId="7" fillId="3" borderId="15" xfId="0" applyNumberFormat="1" applyFont="1" applyFill="1" applyBorder="1"/>
    <xf numFmtId="9" fontId="7" fillId="3" borderId="40" xfId="0" applyNumberFormat="1" applyFont="1" applyFill="1" applyBorder="1"/>
    <xf numFmtId="1" fontId="6" fillId="3" borderId="41" xfId="0" applyNumberFormat="1" applyFont="1" applyFill="1" applyBorder="1"/>
    <xf numFmtId="9" fontId="6" fillId="3" borderId="7" xfId="0" applyNumberFormat="1" applyFont="1" applyFill="1" applyBorder="1"/>
    <xf numFmtId="1" fontId="6" fillId="3" borderId="7" xfId="1" applyNumberFormat="1" applyFont="1" applyFill="1" applyBorder="1"/>
    <xf numFmtId="0" fontId="7" fillId="0" borderId="40" xfId="0" applyFont="1" applyFill="1" applyBorder="1" applyAlignment="1">
      <alignment horizontal="center"/>
    </xf>
    <xf numFmtId="9" fontId="5" fillId="0" borderId="15" xfId="1" applyFont="1" applyFill="1" applyBorder="1"/>
    <xf numFmtId="9" fontId="8" fillId="3" borderId="10" xfId="1" applyFont="1" applyFill="1" applyBorder="1"/>
    <xf numFmtId="1" fontId="8" fillId="3" borderId="44" xfId="0" applyNumberFormat="1" applyFont="1" applyFill="1" applyBorder="1"/>
    <xf numFmtId="9" fontId="8" fillId="3" borderId="64" xfId="1" applyFont="1" applyFill="1" applyBorder="1"/>
    <xf numFmtId="0" fontId="5" fillId="0" borderId="23" xfId="0" applyFont="1" applyFill="1" applyBorder="1"/>
    <xf numFmtId="0" fontId="5" fillId="0" borderId="16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wrapText="1"/>
    </xf>
    <xf numFmtId="9" fontId="5" fillId="0" borderId="15" xfId="0" applyNumberFormat="1" applyFont="1" applyFill="1" applyBorder="1"/>
    <xf numFmtId="9" fontId="5" fillId="0" borderId="40" xfId="0" applyNumberFormat="1" applyFont="1" applyFill="1" applyBorder="1"/>
    <xf numFmtId="9" fontId="16" fillId="0" borderId="52" xfId="1" applyFont="1" applyFill="1" applyBorder="1"/>
    <xf numFmtId="9" fontId="6" fillId="0" borderId="18" xfId="1" applyFont="1" applyFill="1" applyBorder="1"/>
    <xf numFmtId="0" fontId="6" fillId="0" borderId="25" xfId="0" applyFont="1" applyFill="1" applyBorder="1"/>
    <xf numFmtId="0" fontId="6" fillId="0" borderId="38" xfId="0" applyFont="1" applyFill="1" applyBorder="1"/>
    <xf numFmtId="0" fontId="6" fillId="0" borderId="5" xfId="0" applyFont="1" applyFill="1" applyBorder="1"/>
    <xf numFmtId="9" fontId="23" fillId="5" borderId="14" xfId="1" applyFont="1" applyFill="1" applyBorder="1"/>
    <xf numFmtId="9" fontId="6" fillId="3" borderId="2" xfId="0" applyNumberFormat="1" applyFont="1" applyFill="1" applyBorder="1"/>
    <xf numFmtId="0" fontId="16" fillId="0" borderId="3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8" xfId="0" applyFont="1" applyFill="1" applyBorder="1" applyAlignment="1">
      <alignment horizontal="left"/>
    </xf>
    <xf numFmtId="0" fontId="4" fillId="0" borderId="18" xfId="0" applyFont="1" applyFill="1" applyBorder="1"/>
    <xf numFmtId="0" fontId="16" fillId="0" borderId="27" xfId="0" applyFont="1" applyFill="1" applyBorder="1" applyAlignment="1">
      <alignment horizontal="center"/>
    </xf>
    <xf numFmtId="9" fontId="24" fillId="7" borderId="20" xfId="1" applyFont="1" applyFill="1" applyBorder="1" applyAlignment="1">
      <alignment horizontal="left" wrapText="1"/>
    </xf>
    <xf numFmtId="1" fontId="24" fillId="7" borderId="20" xfId="1" applyNumberFormat="1" applyFont="1" applyFill="1" applyBorder="1"/>
    <xf numFmtId="9" fontId="24" fillId="7" borderId="15" xfId="1" applyFont="1" applyFill="1" applyBorder="1"/>
    <xf numFmtId="0" fontId="2" fillId="0" borderId="5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9" fontId="16" fillId="0" borderId="44" xfId="1" applyFont="1" applyFill="1" applyBorder="1"/>
    <xf numFmtId="1" fontId="16" fillId="0" borderId="44" xfId="1" applyNumberFormat="1" applyFont="1" applyFill="1" applyBorder="1"/>
    <xf numFmtId="1" fontId="16" fillId="0" borderId="44" xfId="0" applyNumberFormat="1" applyFont="1" applyFill="1" applyBorder="1"/>
    <xf numFmtId="0" fontId="27" fillId="0" borderId="65" xfId="0" applyNumberFormat="1" applyFont="1" applyBorder="1"/>
    <xf numFmtId="1" fontId="25" fillId="6" borderId="13" xfId="1" applyNumberFormat="1" applyFont="1" applyFill="1" applyBorder="1"/>
    <xf numFmtId="9" fontId="24" fillId="0" borderId="23" xfId="1" applyFont="1" applyBorder="1"/>
    <xf numFmtId="9" fontId="24" fillId="0" borderId="16" xfId="1" applyFont="1" applyBorder="1"/>
    <xf numFmtId="0" fontId="28" fillId="0" borderId="16" xfId="0" applyFont="1" applyBorder="1" applyAlignment="1">
      <alignment horizontal="left"/>
    </xf>
    <xf numFmtId="1" fontId="24" fillId="4" borderId="18" xfId="1" applyNumberFormat="1" applyFont="1" applyFill="1" applyBorder="1"/>
    <xf numFmtId="1" fontId="24" fillId="6" borderId="15" xfId="1" applyNumberFormat="1" applyFont="1" applyFill="1" applyBorder="1"/>
    <xf numFmtId="1" fontId="25" fillId="6" borderId="52" xfId="1" applyNumberFormat="1" applyFont="1" applyFill="1" applyBorder="1"/>
    <xf numFmtId="0" fontId="25" fillId="0" borderId="0" xfId="0" applyFont="1"/>
    <xf numFmtId="0" fontId="24" fillId="0" borderId="0" xfId="0" applyFont="1"/>
    <xf numFmtId="9" fontId="6" fillId="6" borderId="46" xfId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8" xfId="0" applyFont="1" applyFill="1" applyBorder="1" applyAlignment="1">
      <alignment wrapText="1"/>
    </xf>
    <xf numFmtId="9" fontId="25" fillId="6" borderId="15" xfId="1" applyFont="1" applyFill="1" applyBorder="1"/>
    <xf numFmtId="0" fontId="0" fillId="0" borderId="18" xfId="0" applyNumberFormat="1" applyFill="1" applyBorder="1"/>
    <xf numFmtId="0" fontId="26" fillId="0" borderId="18" xfId="0" applyNumberFormat="1" applyFont="1" applyFill="1" applyBorder="1"/>
    <xf numFmtId="0" fontId="24" fillId="0" borderId="18" xfId="0" applyNumberFormat="1" applyFont="1" applyBorder="1"/>
    <xf numFmtId="0" fontId="0" fillId="0" borderId="0" xfId="0"/>
    <xf numFmtId="9" fontId="24" fillId="4" borderId="18" xfId="1" applyFont="1" applyFill="1" applyBorder="1"/>
    <xf numFmtId="1" fontId="24" fillId="6" borderId="18" xfId="1" applyNumberFormat="1" applyFont="1" applyFill="1" applyBorder="1"/>
    <xf numFmtId="9" fontId="24" fillId="6" borderId="18" xfId="1" applyFont="1" applyFill="1" applyBorder="1"/>
    <xf numFmtId="0" fontId="24" fillId="4" borderId="18" xfId="0" applyFont="1" applyFill="1" applyBorder="1"/>
    <xf numFmtId="9" fontId="25" fillId="6" borderId="52" xfId="1" applyFont="1" applyFill="1" applyBorder="1"/>
    <xf numFmtId="0" fontId="30" fillId="0" borderId="18" xfId="0" applyNumberFormat="1" applyFont="1" applyBorder="1"/>
    <xf numFmtId="9" fontId="5" fillId="4" borderId="18" xfId="1" applyFont="1" applyFill="1" applyBorder="1"/>
    <xf numFmtId="3" fontId="5" fillId="0" borderId="18" xfId="0" applyNumberFormat="1" applyFont="1" applyFill="1" applyBorder="1"/>
    <xf numFmtId="9" fontId="5" fillId="4" borderId="18" xfId="0" applyNumberFormat="1" applyFont="1" applyFill="1" applyBorder="1"/>
    <xf numFmtId="9" fontId="31" fillId="4" borderId="18" xfId="0" applyNumberFormat="1" applyFont="1" applyFill="1" applyBorder="1"/>
    <xf numFmtId="9" fontId="31" fillId="0" borderId="18" xfId="0" applyNumberFormat="1" applyFont="1" applyFill="1" applyBorder="1"/>
    <xf numFmtId="3" fontId="3" fillId="0" borderId="44" xfId="0" applyNumberFormat="1" applyFont="1" applyFill="1" applyBorder="1"/>
    <xf numFmtId="9" fontId="3" fillId="0" borderId="44" xfId="0" applyNumberFormat="1" applyFont="1" applyFill="1" applyBorder="1"/>
    <xf numFmtId="9" fontId="7" fillId="0" borderId="13" xfId="0" applyNumberFormat="1" applyFont="1" applyBorder="1"/>
    <xf numFmtId="0" fontId="6" fillId="0" borderId="60" xfId="0" applyNumberFormat="1" applyFont="1" applyFill="1" applyBorder="1" applyAlignment="1">
      <alignment horizontal="center"/>
    </xf>
    <xf numFmtId="3" fontId="3" fillId="0" borderId="14" xfId="0" applyNumberFormat="1" applyFont="1" applyFill="1" applyBorder="1"/>
    <xf numFmtId="3" fontId="3" fillId="0" borderId="51" xfId="0" applyNumberFormat="1" applyFont="1" applyFill="1" applyBorder="1"/>
    <xf numFmtId="9" fontId="5" fillId="0" borderId="23" xfId="1" applyFont="1" applyFill="1" applyBorder="1"/>
    <xf numFmtId="9" fontId="5" fillId="0" borderId="12" xfId="0" applyNumberFormat="1" applyFont="1" applyFill="1" applyBorder="1"/>
    <xf numFmtId="9" fontId="5" fillId="0" borderId="24" xfId="1" applyFont="1" applyFill="1" applyBorder="1"/>
    <xf numFmtId="9" fontId="5" fillId="0" borderId="16" xfId="0" applyNumberFormat="1" applyFont="1" applyFill="1" applyBorder="1"/>
    <xf numFmtId="9" fontId="5" fillId="0" borderId="9" xfId="0" applyNumberFormat="1" applyFont="1" applyFill="1" applyBorder="1"/>
    <xf numFmtId="9" fontId="8" fillId="0" borderId="16" xfId="0" applyNumberFormat="1" applyFont="1" applyFill="1" applyBorder="1"/>
    <xf numFmtId="9" fontId="8" fillId="0" borderId="12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9" fontId="3" fillId="0" borderId="4" xfId="0" applyNumberFormat="1" applyFont="1" applyFill="1" applyBorder="1"/>
    <xf numFmtId="9" fontId="3" fillId="0" borderId="5" xfId="0" applyNumberFormat="1" applyFont="1" applyFill="1" applyBorder="1"/>
    <xf numFmtId="9" fontId="3" fillId="0" borderId="6" xfId="0" applyNumberFormat="1" applyFont="1" applyFill="1" applyBorder="1"/>
    <xf numFmtId="9" fontId="3" fillId="0" borderId="7" xfId="0" applyNumberFormat="1" applyFont="1" applyFill="1" applyBorder="1"/>
    <xf numFmtId="0" fontId="30" fillId="6" borderId="18" xfId="0" applyNumberFormat="1" applyFont="1" applyFill="1" applyBorder="1"/>
    <xf numFmtId="0" fontId="7" fillId="0" borderId="43" xfId="0" applyFont="1" applyFill="1" applyBorder="1"/>
    <xf numFmtId="9" fontId="7" fillId="0" borderId="44" xfId="0" applyNumberFormat="1" applyFont="1" applyFill="1" applyBorder="1"/>
    <xf numFmtId="9" fontId="7" fillId="0" borderId="42" xfId="0" applyNumberFormat="1" applyFont="1" applyFill="1" applyBorder="1"/>
    <xf numFmtId="0" fontId="32" fillId="6" borderId="44" xfId="0" applyNumberFormat="1" applyFont="1" applyFill="1" applyBorder="1"/>
    <xf numFmtId="9" fontId="7" fillId="3" borderId="13" xfId="1" applyFont="1" applyFill="1" applyBorder="1"/>
    <xf numFmtId="0" fontId="7" fillId="0" borderId="44" xfId="0" applyFont="1" applyFill="1" applyBorder="1"/>
    <xf numFmtId="9" fontId="7" fillId="0" borderId="22" xfId="0" applyNumberFormat="1" applyFont="1" applyFill="1" applyBorder="1"/>
    <xf numFmtId="0" fontId="6" fillId="0" borderId="18" xfId="0" applyFont="1" applyFill="1" applyBorder="1" applyAlignment="1">
      <alignment horizontal="center"/>
    </xf>
    <xf numFmtId="3" fontId="6" fillId="0" borderId="52" xfId="0" applyNumberFormat="1" applyFont="1" applyFill="1" applyBorder="1"/>
    <xf numFmtId="9" fontId="5" fillId="0" borderId="52" xfId="1" applyFont="1" applyFill="1" applyBorder="1"/>
    <xf numFmtId="9" fontId="5" fillId="0" borderId="13" xfId="1" applyFont="1" applyFill="1" applyBorder="1"/>
    <xf numFmtId="9" fontId="7" fillId="0" borderId="18" xfId="1" applyFont="1" applyFill="1" applyBorder="1"/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3" borderId="62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61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6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55" xfId="0" applyFont="1" applyFill="1" applyBorder="1" applyAlignment="1">
      <alignment horizontal="center"/>
    </xf>
    <xf numFmtId="9" fontId="6" fillId="6" borderId="46" xfId="1" applyFont="1" applyFill="1" applyBorder="1" applyAlignment="1">
      <alignment horizontal="center"/>
    </xf>
    <xf numFmtId="9" fontId="6" fillId="6" borderId="26" xfId="1" applyFont="1" applyFill="1" applyBorder="1" applyAlignment="1">
      <alignment horizontal="center"/>
    </xf>
    <xf numFmtId="9" fontId="6" fillId="0" borderId="46" xfId="1" applyFont="1" applyFill="1" applyBorder="1" applyAlignment="1">
      <alignment horizontal="center"/>
    </xf>
    <xf numFmtId="9" fontId="6" fillId="0" borderId="46" xfId="1" applyFont="1" applyFill="1" applyBorder="1" applyAlignment="1">
      <alignment horizontal="center" wrapText="1"/>
    </xf>
    <xf numFmtId="9" fontId="25" fillId="3" borderId="5" xfId="1" applyFont="1" applyFill="1" applyBorder="1" applyAlignment="1">
      <alignment horizontal="center"/>
    </xf>
    <xf numFmtId="9" fontId="25" fillId="3" borderId="45" xfId="1" applyFont="1" applyFill="1" applyBorder="1" applyAlignment="1">
      <alignment horizontal="center"/>
    </xf>
    <xf numFmtId="9" fontId="25" fillId="3" borderId="11" xfId="1" applyFont="1" applyFill="1" applyBorder="1" applyAlignment="1">
      <alignment horizontal="center"/>
    </xf>
    <xf numFmtId="9" fontId="25" fillId="3" borderId="63" xfId="1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5" fillId="3" borderId="5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3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4"/>
  <sheetViews>
    <sheetView topLeftCell="A49" zoomScale="93" zoomScaleNormal="93" workbookViewId="0">
      <selection activeCell="M58" sqref="M58"/>
    </sheetView>
  </sheetViews>
  <sheetFormatPr defaultRowHeight="1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6.85546875" customWidth="1"/>
    <col min="12" max="12" width="6.140625" customWidth="1"/>
    <col min="13" max="13" width="8" customWidth="1"/>
    <col min="14" max="14" width="6.140625" customWidth="1"/>
    <col min="15" max="15" width="8" customWidth="1"/>
    <col min="16" max="16" width="6" customWidth="1"/>
    <col min="17" max="17" width="8" customWidth="1"/>
    <col min="18" max="18" width="4.7109375" bestFit="1" customWidth="1"/>
    <col min="19" max="19" width="7.5703125" customWidth="1"/>
    <col min="20" max="63" width="9.140625" style="111"/>
  </cols>
  <sheetData>
    <row r="1" spans="1:19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  <c r="P1" s="22"/>
      <c r="Q1" s="22"/>
      <c r="R1" s="22"/>
      <c r="S1" s="22"/>
    </row>
    <row r="2" spans="1:19">
      <c r="A2" s="17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</row>
    <row r="3" spans="1:19" ht="15.75" thickBot="1">
      <c r="A3" s="21" t="s">
        <v>124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</row>
    <row r="4" spans="1:19" ht="15.75" thickBot="1">
      <c r="A4" s="23"/>
      <c r="B4" s="284" t="s">
        <v>0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5"/>
      <c r="N4" s="22"/>
      <c r="O4" s="22"/>
      <c r="P4" s="22"/>
      <c r="Q4" s="22"/>
      <c r="R4" s="22"/>
      <c r="S4" s="22"/>
    </row>
    <row r="5" spans="1:19">
      <c r="A5" s="24"/>
      <c r="B5" s="290" t="s">
        <v>39</v>
      </c>
      <c r="C5" s="291"/>
      <c r="D5" s="286" t="s">
        <v>37</v>
      </c>
      <c r="E5" s="290"/>
      <c r="F5" s="286" t="s">
        <v>36</v>
      </c>
      <c r="G5" s="290"/>
      <c r="H5" s="286" t="s">
        <v>38</v>
      </c>
      <c r="I5" s="290"/>
      <c r="J5" s="286" t="s">
        <v>40</v>
      </c>
      <c r="K5" s="287"/>
      <c r="L5" s="288" t="s">
        <v>16</v>
      </c>
      <c r="M5" s="289"/>
      <c r="N5" s="22"/>
      <c r="O5" s="22"/>
      <c r="P5" s="22"/>
      <c r="Q5" s="22"/>
      <c r="R5" s="22"/>
      <c r="S5" s="22"/>
    </row>
    <row r="6" spans="1:19" ht="15.75" thickBot="1">
      <c r="A6" s="134"/>
      <c r="B6" s="132" t="s">
        <v>51</v>
      </c>
      <c r="C6" s="132" t="s">
        <v>50</v>
      </c>
      <c r="D6" s="132" t="s">
        <v>51</v>
      </c>
      <c r="E6" s="132" t="s">
        <v>50</v>
      </c>
      <c r="F6" s="132" t="s">
        <v>51</v>
      </c>
      <c r="G6" s="132" t="s">
        <v>50</v>
      </c>
      <c r="H6" s="132" t="s">
        <v>51</v>
      </c>
      <c r="I6" s="132" t="s">
        <v>50</v>
      </c>
      <c r="J6" s="132" t="s">
        <v>51</v>
      </c>
      <c r="K6" s="98" t="s">
        <v>50</v>
      </c>
      <c r="L6" s="123" t="s">
        <v>51</v>
      </c>
      <c r="M6" s="18" t="s">
        <v>50</v>
      </c>
      <c r="N6" s="22"/>
      <c r="O6" s="22"/>
      <c r="P6" s="22"/>
      <c r="Q6" s="22"/>
      <c r="R6" s="22"/>
      <c r="S6" s="22"/>
    </row>
    <row r="7" spans="1:19">
      <c r="A7" s="97" t="s">
        <v>52</v>
      </c>
      <c r="B7" s="78">
        <v>3</v>
      </c>
      <c r="C7" s="38">
        <f>B7/B13</f>
        <v>1.4910536779324055E-3</v>
      </c>
      <c r="D7" s="78">
        <v>6</v>
      </c>
      <c r="E7" s="25">
        <f>D7/D13</f>
        <v>4.2194092827004216E-3</v>
      </c>
      <c r="F7" s="78">
        <v>1</v>
      </c>
      <c r="G7" s="25">
        <f>F7/F13</f>
        <v>6.8965517241379309E-3</v>
      </c>
      <c r="H7" s="78">
        <v>5</v>
      </c>
      <c r="I7" s="25">
        <f>H7/H13</f>
        <v>2.6595744680851063E-3</v>
      </c>
      <c r="J7" s="78">
        <v>8</v>
      </c>
      <c r="K7" s="25">
        <f>J7/J13</f>
        <v>1.1283497884344146E-2</v>
      </c>
      <c r="L7" s="124">
        <f>SUM(B7,D7,F7,H7,J7)</f>
        <v>23</v>
      </c>
      <c r="M7" s="26">
        <f>L7/L13</f>
        <v>3.7289234760051883E-3</v>
      </c>
      <c r="N7" s="22"/>
      <c r="O7" s="22"/>
      <c r="P7" s="22"/>
      <c r="Q7" s="22"/>
      <c r="R7" s="22"/>
      <c r="S7" s="22"/>
    </row>
    <row r="8" spans="1:19" ht="28.5" customHeight="1">
      <c r="A8" s="97" t="s">
        <v>53</v>
      </c>
      <c r="B8" s="78">
        <v>147</v>
      </c>
      <c r="C8" s="38">
        <f>B8/B13</f>
        <v>7.3061630218687876E-2</v>
      </c>
      <c r="D8" s="78">
        <v>347</v>
      </c>
      <c r="E8" s="25">
        <f>D8/D13</f>
        <v>0.24402250351617441</v>
      </c>
      <c r="F8" s="78">
        <v>16</v>
      </c>
      <c r="G8" s="25">
        <f>F8/F13</f>
        <v>0.1103448275862069</v>
      </c>
      <c r="H8" s="78">
        <v>219</v>
      </c>
      <c r="I8" s="25">
        <f>H8/H13</f>
        <v>0.11648936170212766</v>
      </c>
      <c r="J8" s="78">
        <v>217</v>
      </c>
      <c r="K8" s="25">
        <f>J8/J13</f>
        <v>0.306064880112835</v>
      </c>
      <c r="L8" s="124">
        <f t="shared" ref="L8:L13" si="0">SUM(B8,D8,F8,H8,J8)</f>
        <v>946</v>
      </c>
      <c r="M8" s="26">
        <f>L8/L13</f>
        <v>0.15337224383916992</v>
      </c>
      <c r="N8" s="22"/>
      <c r="O8" s="22"/>
      <c r="P8" s="22"/>
      <c r="Q8" s="22"/>
      <c r="R8" s="22"/>
      <c r="S8" s="22"/>
    </row>
    <row r="9" spans="1:19" ht="30">
      <c r="A9" s="97" t="s">
        <v>54</v>
      </c>
      <c r="B9" s="78">
        <v>481</v>
      </c>
      <c r="C9" s="38">
        <f>B9/B13</f>
        <v>0.23906560636182903</v>
      </c>
      <c r="D9" s="78">
        <v>347</v>
      </c>
      <c r="E9" s="25">
        <f>D9/D13</f>
        <v>0.24402250351617441</v>
      </c>
      <c r="F9" s="78">
        <v>38</v>
      </c>
      <c r="G9" s="25">
        <f>F9/F13</f>
        <v>0.2620689655172414</v>
      </c>
      <c r="H9" s="78">
        <v>561</v>
      </c>
      <c r="I9" s="25">
        <f>H9/H13</f>
        <v>0.29840425531914894</v>
      </c>
      <c r="J9" s="78">
        <v>143</v>
      </c>
      <c r="K9" s="25">
        <f>J9/J13</f>
        <v>0.20169252468265161</v>
      </c>
      <c r="L9" s="124">
        <f t="shared" si="0"/>
        <v>1570</v>
      </c>
      <c r="M9" s="26">
        <f>L9/L13</f>
        <v>0.25453955901426717</v>
      </c>
      <c r="N9" s="22"/>
      <c r="O9" s="22"/>
      <c r="P9" s="22"/>
      <c r="Q9" s="22"/>
      <c r="R9" s="22"/>
      <c r="S9" s="22"/>
    </row>
    <row r="10" spans="1:19" ht="45">
      <c r="A10" s="97" t="s">
        <v>55</v>
      </c>
      <c r="B10" s="78">
        <v>140</v>
      </c>
      <c r="C10" s="38">
        <f>B10/B13</f>
        <v>6.9582504970178927E-2</v>
      </c>
      <c r="D10" s="78">
        <v>123</v>
      </c>
      <c r="E10" s="25">
        <f>D10/D13</f>
        <v>8.6497890295358648E-2</v>
      </c>
      <c r="F10" s="78">
        <v>9</v>
      </c>
      <c r="G10" s="25">
        <f>F10/F13</f>
        <v>6.2068965517241378E-2</v>
      </c>
      <c r="H10" s="78">
        <v>118</v>
      </c>
      <c r="I10" s="25">
        <f>H10/H13</f>
        <v>6.2765957446808504E-2</v>
      </c>
      <c r="J10" s="78">
        <v>46</v>
      </c>
      <c r="K10" s="25">
        <f>J10/J13</f>
        <v>6.488011283497884E-2</v>
      </c>
      <c r="L10" s="124">
        <f t="shared" si="0"/>
        <v>436</v>
      </c>
      <c r="M10" s="26">
        <f>L10/L13</f>
        <v>7.0687418936446172E-2</v>
      </c>
      <c r="N10" s="22"/>
      <c r="O10" s="22"/>
      <c r="P10" s="22"/>
      <c r="Q10" s="22"/>
      <c r="R10" s="22"/>
      <c r="S10" s="22"/>
    </row>
    <row r="11" spans="1:19" ht="30">
      <c r="A11" s="97" t="s">
        <v>56</v>
      </c>
      <c r="B11" s="78">
        <v>163</v>
      </c>
      <c r="C11" s="38">
        <f>B11/B13</f>
        <v>8.1013916500994029E-2</v>
      </c>
      <c r="D11" s="78">
        <v>90</v>
      </c>
      <c r="E11" s="25">
        <f>D11/D13</f>
        <v>6.3291139240506333E-2</v>
      </c>
      <c r="F11" s="78">
        <v>10</v>
      </c>
      <c r="G11" s="25">
        <f>F11/F13</f>
        <v>6.8965517241379309E-2</v>
      </c>
      <c r="H11" s="78">
        <v>150</v>
      </c>
      <c r="I11" s="25">
        <f>H11/H13</f>
        <v>7.9787234042553196E-2</v>
      </c>
      <c r="J11" s="78">
        <v>18</v>
      </c>
      <c r="K11" s="25">
        <f>J11/J13</f>
        <v>2.5387870239774329E-2</v>
      </c>
      <c r="L11" s="124">
        <f t="shared" si="0"/>
        <v>431</v>
      </c>
      <c r="M11" s="26">
        <f>L11/L13</f>
        <v>6.9876783398184178E-2</v>
      </c>
      <c r="N11" s="22"/>
      <c r="O11" s="22"/>
      <c r="P11" s="22"/>
      <c r="Q11" s="22"/>
      <c r="R11" s="22"/>
      <c r="S11" s="22"/>
    </row>
    <row r="12" spans="1:19" ht="30">
      <c r="A12" s="125" t="s">
        <v>57</v>
      </c>
      <c r="B12" s="78">
        <v>1078</v>
      </c>
      <c r="C12" s="38">
        <f>B12/B13</f>
        <v>0.53578528827037775</v>
      </c>
      <c r="D12" s="78">
        <v>509</v>
      </c>
      <c r="E12" s="25">
        <f>D12/D13</f>
        <v>0.35794655414908577</v>
      </c>
      <c r="F12" s="78">
        <v>71</v>
      </c>
      <c r="G12" s="25">
        <f>F12/F13</f>
        <v>0.48965517241379308</v>
      </c>
      <c r="H12" s="78">
        <v>827</v>
      </c>
      <c r="I12" s="25">
        <f>H12/H13</f>
        <v>0.43989361702127661</v>
      </c>
      <c r="J12" s="78">
        <v>277</v>
      </c>
      <c r="K12" s="25">
        <f>J12/J13</f>
        <v>0.39069111424541608</v>
      </c>
      <c r="L12" s="124">
        <f t="shared" si="0"/>
        <v>2762</v>
      </c>
      <c r="M12" s="26">
        <f>L12/L13</f>
        <v>0.44779507133592739</v>
      </c>
      <c r="N12" s="22"/>
      <c r="O12" s="22"/>
      <c r="P12" s="22"/>
      <c r="Q12" s="22"/>
      <c r="R12" s="22"/>
      <c r="S12" s="22"/>
    </row>
    <row r="13" spans="1:19" ht="15.75" thickBot="1">
      <c r="A13" s="126" t="s">
        <v>16</v>
      </c>
      <c r="B13" s="127">
        <f>SUM(B7:B12)</f>
        <v>2012</v>
      </c>
      <c r="C13" s="38">
        <f>B13/B13</f>
        <v>1</v>
      </c>
      <c r="D13" s="127">
        <f>SUM(D7:D12)</f>
        <v>1422</v>
      </c>
      <c r="E13" s="25">
        <f>D13/D13</f>
        <v>1</v>
      </c>
      <c r="F13" s="127">
        <f>SUM(F7:F12)</f>
        <v>145</v>
      </c>
      <c r="G13" s="25">
        <f>F13/F13</f>
        <v>1</v>
      </c>
      <c r="H13" s="127">
        <f>SUM(H7:H12)</f>
        <v>1880</v>
      </c>
      <c r="I13" s="25">
        <f>H13/H13</f>
        <v>1</v>
      </c>
      <c r="J13" s="127">
        <f>SUM(J7:J12)</f>
        <v>709</v>
      </c>
      <c r="K13" s="25">
        <f>J13/J13</f>
        <v>1</v>
      </c>
      <c r="L13" s="124">
        <f t="shared" si="0"/>
        <v>6168</v>
      </c>
      <c r="M13" s="26">
        <f>L13/L13</f>
        <v>1</v>
      </c>
      <c r="N13" s="22"/>
      <c r="O13" s="22"/>
      <c r="P13" s="22"/>
      <c r="Q13" s="22"/>
      <c r="R13" s="22"/>
      <c r="S13" s="22"/>
    </row>
    <row r="14" spans="1:19" ht="9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>
      <c r="A15" s="21" t="s">
        <v>64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2"/>
      <c r="Q15" s="22"/>
      <c r="R15" s="22"/>
      <c r="S15" s="22"/>
    </row>
    <row r="16" spans="1:19">
      <c r="A16" s="17" t="s">
        <v>62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2"/>
    </row>
    <row r="17" spans="1:19" ht="15.75" thickBot="1">
      <c r="A17" s="21" t="s">
        <v>124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</row>
    <row r="18" spans="1:19" ht="15.75" thickBot="1">
      <c r="A18" s="23"/>
      <c r="B18" s="284" t="s">
        <v>61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5"/>
      <c r="N18" s="22"/>
      <c r="O18" s="22"/>
      <c r="P18" s="22"/>
      <c r="Q18" s="22"/>
      <c r="R18" s="22"/>
      <c r="S18" s="22"/>
    </row>
    <row r="19" spans="1:19">
      <c r="A19" s="24"/>
      <c r="B19" s="290" t="s">
        <v>39</v>
      </c>
      <c r="C19" s="291"/>
      <c r="D19" s="286" t="s">
        <v>37</v>
      </c>
      <c r="E19" s="290"/>
      <c r="F19" s="286" t="s">
        <v>36</v>
      </c>
      <c r="G19" s="290"/>
      <c r="H19" s="286" t="s">
        <v>38</v>
      </c>
      <c r="I19" s="290"/>
      <c r="J19" s="286" t="s">
        <v>40</v>
      </c>
      <c r="K19" s="287"/>
      <c r="L19" s="288" t="s">
        <v>16</v>
      </c>
      <c r="M19" s="289"/>
      <c r="N19" s="22"/>
      <c r="O19" s="22"/>
      <c r="P19" s="22"/>
      <c r="Q19" s="22"/>
      <c r="R19" s="22"/>
      <c r="S19" s="22"/>
    </row>
    <row r="20" spans="1:19" ht="15.75" thickBot="1">
      <c r="A20" s="134"/>
      <c r="B20" s="132" t="s">
        <v>49</v>
      </c>
      <c r="C20" s="132" t="s">
        <v>50</v>
      </c>
      <c r="D20" s="132" t="s">
        <v>51</v>
      </c>
      <c r="E20" s="132" t="s">
        <v>50</v>
      </c>
      <c r="F20" s="132" t="s">
        <v>51</v>
      </c>
      <c r="G20" s="132" t="s">
        <v>50</v>
      </c>
      <c r="H20" s="132" t="s">
        <v>51</v>
      </c>
      <c r="I20" s="132" t="s">
        <v>50</v>
      </c>
      <c r="J20" s="132" t="s">
        <v>51</v>
      </c>
      <c r="K20" s="132" t="s">
        <v>50</v>
      </c>
      <c r="L20" s="135" t="s">
        <v>51</v>
      </c>
      <c r="M20" s="18" t="s">
        <v>50</v>
      </c>
      <c r="N20" s="22"/>
      <c r="O20" s="22"/>
      <c r="P20" s="22"/>
      <c r="Q20" s="22"/>
      <c r="R20" s="22"/>
      <c r="S20" s="22"/>
    </row>
    <row r="21" spans="1:19">
      <c r="A21" s="97" t="s">
        <v>52</v>
      </c>
      <c r="B21" s="78">
        <v>2</v>
      </c>
      <c r="C21" s="25">
        <f>B21/B27</f>
        <v>1.0810810810810811E-3</v>
      </c>
      <c r="D21" s="78">
        <v>4</v>
      </c>
      <c r="E21" s="25">
        <f>D21/D27</f>
        <v>3.2653061224489797E-3</v>
      </c>
      <c r="F21" s="78">
        <v>0</v>
      </c>
      <c r="G21" s="25">
        <f>F21/F27</f>
        <v>0</v>
      </c>
      <c r="H21" s="78">
        <v>3</v>
      </c>
      <c r="I21" s="25">
        <f>H21/H27</f>
        <v>1.8028846153846155E-3</v>
      </c>
      <c r="J21" s="78">
        <v>0</v>
      </c>
      <c r="K21" s="25">
        <f>J21/J27</f>
        <v>0</v>
      </c>
      <c r="L21" s="124">
        <f>SUM(B21,D21,F21,H21,J21)</f>
        <v>9</v>
      </c>
      <c r="M21" s="26">
        <f>L21/L27</f>
        <v>1.670688695006497E-3</v>
      </c>
      <c r="N21" s="22"/>
      <c r="O21" s="22"/>
      <c r="P21" s="22"/>
      <c r="Q21" s="22"/>
      <c r="R21" s="22"/>
      <c r="S21" s="22"/>
    </row>
    <row r="22" spans="1:19" ht="30">
      <c r="A22" s="97" t="s">
        <v>53</v>
      </c>
      <c r="B22" s="78">
        <v>116</v>
      </c>
      <c r="C22" s="25">
        <f>B22/B27</f>
        <v>6.2702702702702701E-2</v>
      </c>
      <c r="D22" s="78">
        <v>236</v>
      </c>
      <c r="E22" s="25">
        <f>D22/D27</f>
        <v>0.1926530612244898</v>
      </c>
      <c r="F22" s="78">
        <v>11</v>
      </c>
      <c r="G22" s="25">
        <f>F22/F27</f>
        <v>8.3333333333333329E-2</v>
      </c>
      <c r="H22" s="78">
        <v>129</v>
      </c>
      <c r="I22" s="25">
        <f>H22/H27</f>
        <v>7.7524038461538464E-2</v>
      </c>
      <c r="J22" s="78">
        <v>60</v>
      </c>
      <c r="K22" s="25">
        <f>J22/J27</f>
        <v>0.11627906976744186</v>
      </c>
      <c r="L22" s="124">
        <f t="shared" ref="L22:L27" si="1">SUM(B22,D22,F22,H22,J22)</f>
        <v>552</v>
      </c>
      <c r="M22" s="26">
        <f>L22/L27</f>
        <v>0.10246890662706516</v>
      </c>
      <c r="N22" s="22"/>
      <c r="O22" s="22"/>
      <c r="P22" s="22"/>
      <c r="Q22" s="22"/>
      <c r="R22" s="22"/>
      <c r="S22" s="22"/>
    </row>
    <row r="23" spans="1:19" ht="30">
      <c r="A23" s="97" t="s">
        <v>54</v>
      </c>
      <c r="B23" s="78">
        <v>405</v>
      </c>
      <c r="C23" s="25">
        <f>B23/B27</f>
        <v>0.21891891891891893</v>
      </c>
      <c r="D23" s="78">
        <v>301</v>
      </c>
      <c r="E23" s="25">
        <f>D23/D27</f>
        <v>0.24571428571428572</v>
      </c>
      <c r="F23" s="78">
        <v>34</v>
      </c>
      <c r="G23" s="25">
        <f>F23/F27</f>
        <v>0.25757575757575757</v>
      </c>
      <c r="H23" s="78">
        <v>474</v>
      </c>
      <c r="I23" s="25">
        <f>H23/H27</f>
        <v>0.28485576923076922</v>
      </c>
      <c r="J23" s="78">
        <v>129</v>
      </c>
      <c r="K23" s="25">
        <f>J23/J27</f>
        <v>0.25</v>
      </c>
      <c r="L23" s="124">
        <f t="shared" si="1"/>
        <v>1343</v>
      </c>
      <c r="M23" s="26">
        <f>L23/L27</f>
        <v>0.24930387971041396</v>
      </c>
      <c r="N23" s="22"/>
      <c r="O23" s="22"/>
      <c r="P23" s="22"/>
      <c r="Q23" s="22"/>
      <c r="R23" s="22"/>
      <c r="S23" s="22"/>
    </row>
    <row r="24" spans="1:19" ht="45">
      <c r="A24" s="97" t="s">
        <v>55</v>
      </c>
      <c r="B24" s="78">
        <v>135</v>
      </c>
      <c r="C24" s="25">
        <f>B24/B27</f>
        <v>7.2972972972972977E-2</v>
      </c>
      <c r="D24" s="78">
        <v>120</v>
      </c>
      <c r="E24" s="25">
        <f>D24/D27</f>
        <v>9.7959183673469383E-2</v>
      </c>
      <c r="F24" s="78">
        <v>9</v>
      </c>
      <c r="G24" s="25">
        <f>F24/F27</f>
        <v>6.8181818181818177E-2</v>
      </c>
      <c r="H24" s="78">
        <v>110</v>
      </c>
      <c r="I24" s="25">
        <f>H24/H27</f>
        <v>6.6105769230769232E-2</v>
      </c>
      <c r="J24" s="78">
        <v>45</v>
      </c>
      <c r="K24" s="25">
        <f>J24/J27</f>
        <v>8.7209302325581398E-2</v>
      </c>
      <c r="L24" s="124">
        <f t="shared" si="1"/>
        <v>419</v>
      </c>
      <c r="M24" s="26">
        <f>L24/L27</f>
        <v>7.7779840356413582E-2</v>
      </c>
      <c r="N24" s="22"/>
      <c r="O24" s="22"/>
      <c r="P24" s="22"/>
      <c r="Q24" s="22"/>
      <c r="R24" s="22"/>
      <c r="S24" s="22"/>
    </row>
    <row r="25" spans="1:19" ht="30">
      <c r="A25" s="97" t="s">
        <v>56</v>
      </c>
      <c r="B25" s="78">
        <v>152</v>
      </c>
      <c r="C25" s="25">
        <f>B25/B27</f>
        <v>8.2162162162162156E-2</v>
      </c>
      <c r="D25" s="78">
        <v>80</v>
      </c>
      <c r="E25" s="25">
        <f>D25/D27</f>
        <v>6.5306122448979598E-2</v>
      </c>
      <c r="F25" s="78">
        <v>10</v>
      </c>
      <c r="G25" s="25">
        <f>F25/F27</f>
        <v>7.575757575757576E-2</v>
      </c>
      <c r="H25" s="78">
        <v>145</v>
      </c>
      <c r="I25" s="25">
        <f>H25/H27</f>
        <v>8.7139423076923073E-2</v>
      </c>
      <c r="J25" s="78">
        <v>16</v>
      </c>
      <c r="K25" s="25">
        <f>J25/J27</f>
        <v>3.1007751937984496E-2</v>
      </c>
      <c r="L25" s="124">
        <f t="shared" si="1"/>
        <v>403</v>
      </c>
      <c r="M25" s="26">
        <f>L25/L27</f>
        <v>7.4809727120846478E-2</v>
      </c>
      <c r="N25" s="22"/>
      <c r="O25" s="22"/>
      <c r="P25" s="22"/>
      <c r="Q25" s="22"/>
      <c r="R25" s="22"/>
      <c r="S25" s="22"/>
    </row>
    <row r="26" spans="1:19" ht="30">
      <c r="A26" s="125" t="s">
        <v>57</v>
      </c>
      <c r="B26" s="78">
        <v>1040</v>
      </c>
      <c r="C26" s="25">
        <f>B26/27</f>
        <v>38.518518518518519</v>
      </c>
      <c r="D26" s="78">
        <v>484</v>
      </c>
      <c r="E26" s="25">
        <f>D26/D27</f>
        <v>0.39510204081632655</v>
      </c>
      <c r="F26" s="78">
        <v>68</v>
      </c>
      <c r="G26" s="25">
        <f>F26/F27</f>
        <v>0.51515151515151514</v>
      </c>
      <c r="H26" s="78">
        <v>803</v>
      </c>
      <c r="I26" s="25">
        <f>H26/H27</f>
        <v>0.48257211538461536</v>
      </c>
      <c r="J26" s="78">
        <v>266</v>
      </c>
      <c r="K26" s="25">
        <f>J26/J27</f>
        <v>0.51550387596899228</v>
      </c>
      <c r="L26" s="124">
        <f t="shared" si="1"/>
        <v>2661</v>
      </c>
      <c r="M26" s="26">
        <f>L26/L27</f>
        <v>0.49396695749025432</v>
      </c>
      <c r="N26" s="22"/>
      <c r="O26" s="22"/>
      <c r="P26" s="22"/>
      <c r="Q26" s="22"/>
      <c r="R26" s="22"/>
      <c r="S26" s="22"/>
    </row>
    <row r="27" spans="1:19" ht="15.75" thickBot="1">
      <c r="A27" s="126" t="s">
        <v>16</v>
      </c>
      <c r="B27" s="127">
        <f>SUM(B21:B26)</f>
        <v>1850</v>
      </c>
      <c r="C27" s="25">
        <f>B27/B27</f>
        <v>1</v>
      </c>
      <c r="D27" s="127">
        <f>SUM(D21:D26)</f>
        <v>1225</v>
      </c>
      <c r="E27" s="25">
        <f>D27/D27</f>
        <v>1</v>
      </c>
      <c r="F27" s="127">
        <f>SUM(F21:F26)</f>
        <v>132</v>
      </c>
      <c r="G27" s="25">
        <f>F27/F27</f>
        <v>1</v>
      </c>
      <c r="H27" s="127">
        <f>SUM(H21:H26)</f>
        <v>1664</v>
      </c>
      <c r="I27" s="25">
        <f>H27/H27</f>
        <v>1</v>
      </c>
      <c r="J27" s="127">
        <f>SUM(J21:J26)</f>
        <v>516</v>
      </c>
      <c r="K27" s="25">
        <f>J27/J27</f>
        <v>1</v>
      </c>
      <c r="L27" s="124">
        <f t="shared" si="1"/>
        <v>5387</v>
      </c>
      <c r="M27" s="26">
        <f>L27/L27</f>
        <v>1</v>
      </c>
      <c r="N27" s="22"/>
      <c r="O27" s="22"/>
      <c r="P27" s="22"/>
      <c r="Q27" s="22"/>
      <c r="R27" s="22"/>
      <c r="S27" s="22"/>
    </row>
    <row r="28" spans="1:19" ht="11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>
      <c r="A29" s="17" t="s">
        <v>63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15.75" thickBot="1">
      <c r="A30" s="28" t="s">
        <v>99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>
      <c r="A31" s="194"/>
      <c r="B31" s="292" t="s">
        <v>41</v>
      </c>
      <c r="C31" s="292"/>
      <c r="D31" s="292"/>
      <c r="E31" s="292"/>
      <c r="F31" s="292"/>
      <c r="G31" s="292"/>
      <c r="H31" s="315" t="s">
        <v>42</v>
      </c>
      <c r="I31" s="315"/>
      <c r="J31" s="315"/>
      <c r="K31" s="315"/>
      <c r="L31" s="315"/>
      <c r="M31" s="315"/>
      <c r="N31" s="314" t="s">
        <v>43</v>
      </c>
      <c r="O31" s="315"/>
      <c r="P31" s="315"/>
      <c r="Q31" s="315"/>
      <c r="R31" s="315"/>
      <c r="S31" s="316"/>
    </row>
    <row r="32" spans="1:19">
      <c r="A32" s="195"/>
      <c r="B32" s="293" t="s">
        <v>114</v>
      </c>
      <c r="C32" s="293"/>
      <c r="D32" s="293" t="s">
        <v>125</v>
      </c>
      <c r="E32" s="293"/>
      <c r="F32" s="296" t="s">
        <v>58</v>
      </c>
      <c r="G32" s="298"/>
      <c r="H32" s="293" t="s">
        <v>114</v>
      </c>
      <c r="I32" s="293"/>
      <c r="J32" s="293" t="s">
        <v>125</v>
      </c>
      <c r="K32" s="293"/>
      <c r="L32" s="296" t="s">
        <v>58</v>
      </c>
      <c r="M32" s="298"/>
      <c r="N32" s="293" t="s">
        <v>114</v>
      </c>
      <c r="O32" s="293"/>
      <c r="P32" s="293" t="s">
        <v>125</v>
      </c>
      <c r="Q32" s="293"/>
      <c r="R32" s="296" t="s">
        <v>58</v>
      </c>
      <c r="S32" s="297"/>
    </row>
    <row r="33" spans="1:63">
      <c r="A33" s="195"/>
      <c r="B33" s="178" t="s">
        <v>51</v>
      </c>
      <c r="C33" s="178" t="s">
        <v>50</v>
      </c>
      <c r="D33" s="178" t="s">
        <v>51</v>
      </c>
      <c r="E33" s="178" t="s">
        <v>50</v>
      </c>
      <c r="F33" s="178" t="s">
        <v>51</v>
      </c>
      <c r="G33" s="178" t="s">
        <v>50</v>
      </c>
      <c r="H33" s="178" t="s">
        <v>51</v>
      </c>
      <c r="I33" s="178" t="s">
        <v>50</v>
      </c>
      <c r="J33" s="178" t="s">
        <v>51</v>
      </c>
      <c r="K33" s="178" t="s">
        <v>50</v>
      </c>
      <c r="L33" s="178" t="s">
        <v>51</v>
      </c>
      <c r="M33" s="178" t="s">
        <v>50</v>
      </c>
      <c r="N33" s="178" t="s">
        <v>51</v>
      </c>
      <c r="O33" s="178" t="s">
        <v>50</v>
      </c>
      <c r="P33" s="178" t="s">
        <v>51</v>
      </c>
      <c r="Q33" s="178" t="s">
        <v>50</v>
      </c>
      <c r="R33" s="178" t="s">
        <v>51</v>
      </c>
      <c r="S33" s="196" t="s">
        <v>50</v>
      </c>
    </row>
    <row r="34" spans="1:63" ht="17.25" customHeight="1">
      <c r="A34" s="197" t="s">
        <v>52</v>
      </c>
      <c r="B34" s="78">
        <v>0</v>
      </c>
      <c r="C34" s="25">
        <f t="shared" ref="C34:C39" si="2">B34/$B$40</f>
        <v>0</v>
      </c>
      <c r="D34" s="78">
        <v>0</v>
      </c>
      <c r="E34" s="38">
        <f t="shared" ref="E34:E39" si="3">D34/$D$40</f>
        <v>0</v>
      </c>
      <c r="F34" s="39">
        <f t="shared" ref="F34:F39" si="4">D34-B34</f>
        <v>0</v>
      </c>
      <c r="G34" s="40" t="s">
        <v>17</v>
      </c>
      <c r="H34" s="78">
        <v>0</v>
      </c>
      <c r="I34" s="25">
        <f t="shared" ref="I34:I39" si="5">H34/$H$40</f>
        <v>0</v>
      </c>
      <c r="J34" s="78">
        <v>0</v>
      </c>
      <c r="K34" s="38">
        <f t="shared" ref="K34:K39" si="6">J34/$J$40</f>
        <v>0</v>
      </c>
      <c r="L34" s="41">
        <f t="shared" ref="L34:L39" si="7">J34-H34</f>
        <v>0</v>
      </c>
      <c r="M34" s="40" t="s">
        <v>17</v>
      </c>
      <c r="N34" s="78">
        <v>0</v>
      </c>
      <c r="O34" s="25">
        <f t="shared" ref="O34:O40" si="8">N34/$N$40</f>
        <v>0</v>
      </c>
      <c r="P34" s="78">
        <v>0</v>
      </c>
      <c r="Q34" s="38">
        <f t="shared" ref="Q34:Q40" si="9">P34/$P$40</f>
        <v>0</v>
      </c>
      <c r="R34" s="39">
        <f t="shared" ref="R34:R40" si="10">P34-N34</f>
        <v>0</v>
      </c>
      <c r="S34" s="198" t="s">
        <v>17</v>
      </c>
    </row>
    <row r="35" spans="1:63" ht="33" customHeight="1">
      <c r="A35" s="197" t="s">
        <v>53</v>
      </c>
      <c r="B35" s="78">
        <v>13</v>
      </c>
      <c r="C35" s="25">
        <f t="shared" si="2"/>
        <v>6.7357512953367879E-2</v>
      </c>
      <c r="D35" s="78">
        <v>10</v>
      </c>
      <c r="E35" s="38">
        <f t="shared" si="3"/>
        <v>6.0240963855421686E-2</v>
      </c>
      <c r="F35" s="39">
        <f t="shared" si="4"/>
        <v>-3</v>
      </c>
      <c r="G35" s="40">
        <f>F35/B35</f>
        <v>-0.23076923076923078</v>
      </c>
      <c r="H35" s="78">
        <v>30</v>
      </c>
      <c r="I35" s="25">
        <f t="shared" si="5"/>
        <v>1.5022533800701052E-2</v>
      </c>
      <c r="J35" s="78">
        <v>34</v>
      </c>
      <c r="K35" s="38">
        <f t="shared" si="6"/>
        <v>1.7708333333333333E-2</v>
      </c>
      <c r="L35" s="41">
        <f t="shared" si="7"/>
        <v>4</v>
      </c>
      <c r="M35" s="40">
        <f>L35/H35</f>
        <v>0.13333333333333333</v>
      </c>
      <c r="N35" s="78">
        <v>14</v>
      </c>
      <c r="O35" s="25">
        <f t="shared" si="8"/>
        <v>9.852216748768473E-3</v>
      </c>
      <c r="P35" s="78">
        <v>13</v>
      </c>
      <c r="Q35" s="38">
        <f t="shared" si="9"/>
        <v>8.9779005524861875E-3</v>
      </c>
      <c r="R35" s="41">
        <f t="shared" si="10"/>
        <v>-1</v>
      </c>
      <c r="S35" s="198">
        <f t="shared" ref="S35:S40" si="11">R35/N35</f>
        <v>-7.1428571428571425E-2</v>
      </c>
    </row>
    <row r="36" spans="1:63" ht="30.75" customHeight="1">
      <c r="A36" s="197" t="s">
        <v>54</v>
      </c>
      <c r="B36" s="78">
        <v>155</v>
      </c>
      <c r="C36" s="25">
        <f t="shared" si="2"/>
        <v>0.80310880829015541</v>
      </c>
      <c r="D36" s="78">
        <v>132</v>
      </c>
      <c r="E36" s="38">
        <f t="shared" si="3"/>
        <v>0.79518072289156627</v>
      </c>
      <c r="F36" s="39">
        <f t="shared" si="4"/>
        <v>-23</v>
      </c>
      <c r="G36" s="40">
        <f>F36/B36</f>
        <v>-0.14838709677419354</v>
      </c>
      <c r="H36" s="78">
        <v>580</v>
      </c>
      <c r="I36" s="25">
        <f t="shared" si="5"/>
        <v>0.29043565348022032</v>
      </c>
      <c r="J36" s="78">
        <v>540</v>
      </c>
      <c r="K36" s="38">
        <f t="shared" si="6"/>
        <v>0.28125</v>
      </c>
      <c r="L36" s="41">
        <f t="shared" si="7"/>
        <v>-40</v>
      </c>
      <c r="M36" s="40">
        <f>L36/H36</f>
        <v>-6.8965517241379309E-2</v>
      </c>
      <c r="N36" s="78">
        <v>115</v>
      </c>
      <c r="O36" s="25">
        <f t="shared" si="8"/>
        <v>8.0928923293455315E-2</v>
      </c>
      <c r="P36" s="78">
        <v>124</v>
      </c>
      <c r="Q36" s="38">
        <f t="shared" si="9"/>
        <v>8.5635359116022103E-2</v>
      </c>
      <c r="R36" s="41">
        <f t="shared" si="10"/>
        <v>9</v>
      </c>
      <c r="S36" s="198">
        <f t="shared" si="11"/>
        <v>7.8260869565217397E-2</v>
      </c>
    </row>
    <row r="37" spans="1:63" ht="27" customHeight="1">
      <c r="A37" s="197" t="s">
        <v>55</v>
      </c>
      <c r="B37" s="78">
        <v>21</v>
      </c>
      <c r="C37" s="25">
        <f t="shared" si="2"/>
        <v>0.10880829015544041</v>
      </c>
      <c r="D37" s="78">
        <v>22</v>
      </c>
      <c r="E37" s="38">
        <f t="shared" si="3"/>
        <v>0.13253012048192772</v>
      </c>
      <c r="F37" s="39">
        <f t="shared" si="4"/>
        <v>1</v>
      </c>
      <c r="G37" s="40">
        <f>F37/B37</f>
        <v>4.7619047619047616E-2</v>
      </c>
      <c r="H37" s="78">
        <v>253</v>
      </c>
      <c r="I37" s="25">
        <f t="shared" si="5"/>
        <v>0.12669003505257886</v>
      </c>
      <c r="J37" s="78">
        <v>246</v>
      </c>
      <c r="K37" s="38">
        <f t="shared" si="6"/>
        <v>0.12812499999999999</v>
      </c>
      <c r="L37" s="41">
        <f t="shared" si="7"/>
        <v>-7</v>
      </c>
      <c r="M37" s="40">
        <f>L37/H37</f>
        <v>-2.766798418972332E-2</v>
      </c>
      <c r="N37" s="78">
        <v>29</v>
      </c>
      <c r="O37" s="25">
        <f t="shared" si="8"/>
        <v>2.0408163265306121E-2</v>
      </c>
      <c r="P37" s="78">
        <v>27</v>
      </c>
      <c r="Q37" s="38">
        <f t="shared" si="9"/>
        <v>1.8646408839779006E-2</v>
      </c>
      <c r="R37" s="41">
        <f t="shared" si="10"/>
        <v>-2</v>
      </c>
      <c r="S37" s="198">
        <f t="shared" si="11"/>
        <v>-6.8965517241379309E-2</v>
      </c>
    </row>
    <row r="38" spans="1:63" ht="30" customHeight="1">
      <c r="A38" s="197" t="s">
        <v>56</v>
      </c>
      <c r="B38" s="78">
        <v>2</v>
      </c>
      <c r="C38" s="25">
        <f t="shared" si="2"/>
        <v>1.0362694300518135E-2</v>
      </c>
      <c r="D38" s="78">
        <v>1</v>
      </c>
      <c r="E38" s="38">
        <f t="shared" si="3"/>
        <v>6.024096385542169E-3</v>
      </c>
      <c r="F38" s="39">
        <f t="shared" si="4"/>
        <v>-1</v>
      </c>
      <c r="G38" s="40">
        <f>F38/B38</f>
        <v>-0.5</v>
      </c>
      <c r="H38" s="78">
        <v>208</v>
      </c>
      <c r="I38" s="25">
        <f t="shared" si="5"/>
        <v>0.10415623435152729</v>
      </c>
      <c r="J38" s="78">
        <v>213</v>
      </c>
      <c r="K38" s="38">
        <f t="shared" si="6"/>
        <v>0.11093749999999999</v>
      </c>
      <c r="L38" s="41">
        <f t="shared" si="7"/>
        <v>5</v>
      </c>
      <c r="M38" s="40">
        <f>L38/H38</f>
        <v>2.403846153846154E-2</v>
      </c>
      <c r="N38" s="78">
        <v>71</v>
      </c>
      <c r="O38" s="25">
        <f t="shared" si="8"/>
        <v>4.9964813511611542E-2</v>
      </c>
      <c r="P38" s="78">
        <v>74</v>
      </c>
      <c r="Q38" s="38">
        <f t="shared" si="9"/>
        <v>5.1104972375690609E-2</v>
      </c>
      <c r="R38" s="41">
        <f t="shared" si="10"/>
        <v>3</v>
      </c>
      <c r="S38" s="198">
        <f t="shared" si="11"/>
        <v>4.2253521126760563E-2</v>
      </c>
    </row>
    <row r="39" spans="1:63" ht="31.5" customHeight="1" thickBot="1">
      <c r="A39" s="197" t="s">
        <v>57</v>
      </c>
      <c r="B39" s="78">
        <v>2</v>
      </c>
      <c r="C39" s="25">
        <f t="shared" si="2"/>
        <v>1.0362694300518135E-2</v>
      </c>
      <c r="D39" s="78">
        <v>1</v>
      </c>
      <c r="E39" s="38">
        <f t="shared" si="3"/>
        <v>6.024096385542169E-3</v>
      </c>
      <c r="F39" s="39">
        <f t="shared" si="4"/>
        <v>-1</v>
      </c>
      <c r="G39" s="40" t="s">
        <v>17</v>
      </c>
      <c r="H39" s="78">
        <v>926</v>
      </c>
      <c r="I39" s="25">
        <f t="shared" si="5"/>
        <v>0.46369554331497248</v>
      </c>
      <c r="J39" s="78">
        <v>887</v>
      </c>
      <c r="K39" s="38">
        <f t="shared" si="6"/>
        <v>0.46197916666666666</v>
      </c>
      <c r="L39" s="41">
        <f t="shared" si="7"/>
        <v>-39</v>
      </c>
      <c r="M39" s="40">
        <f>L39/H39</f>
        <v>-4.2116630669546434E-2</v>
      </c>
      <c r="N39" s="78">
        <v>1192</v>
      </c>
      <c r="O39" s="25">
        <f t="shared" si="8"/>
        <v>0.83884588318085851</v>
      </c>
      <c r="P39" s="78">
        <v>1210</v>
      </c>
      <c r="Q39" s="38">
        <f t="shared" si="9"/>
        <v>0.83563535911602205</v>
      </c>
      <c r="R39" s="41">
        <f t="shared" si="10"/>
        <v>18</v>
      </c>
      <c r="S39" s="199">
        <f t="shared" si="11"/>
        <v>1.5100671140939598E-2</v>
      </c>
    </row>
    <row r="40" spans="1:63" s="80" customFormat="1" ht="15.75" thickBot="1">
      <c r="A40" s="104" t="s">
        <v>16</v>
      </c>
      <c r="B40" s="99">
        <f>SUM(B34:B39)</f>
        <v>193</v>
      </c>
      <c r="C40" s="100">
        <f t="shared" ref="C40" si="12">B40/$B$40</f>
        <v>1</v>
      </c>
      <c r="D40" s="99">
        <f>SUM(D34:D39)</f>
        <v>166</v>
      </c>
      <c r="E40" s="100">
        <f t="shared" ref="E40" si="13">D40/$D$40</f>
        <v>1</v>
      </c>
      <c r="F40" s="99">
        <f t="shared" ref="F40" si="14">D40-B40</f>
        <v>-27</v>
      </c>
      <c r="G40" s="105">
        <f>F40/B40</f>
        <v>-0.13989637305699482</v>
      </c>
      <c r="H40" s="99">
        <f>SUM(H34:H39)</f>
        <v>1997</v>
      </c>
      <c r="I40" s="100">
        <f t="shared" ref="I40" si="15">H40/$H$40</f>
        <v>1</v>
      </c>
      <c r="J40" s="99">
        <f>SUM(J34:J39)</f>
        <v>1920</v>
      </c>
      <c r="K40" s="100">
        <f t="shared" ref="K40" si="16">J40/$J$40</f>
        <v>1</v>
      </c>
      <c r="L40" s="99">
        <f t="shared" ref="L40" si="17">J40-H40</f>
        <v>-77</v>
      </c>
      <c r="M40" s="120">
        <f t="shared" ref="M40" si="18">L40/H40</f>
        <v>-3.8557836755132698E-2</v>
      </c>
      <c r="N40" s="99">
        <f>SUM(N34:N39)</f>
        <v>1421</v>
      </c>
      <c r="O40" s="100">
        <f t="shared" si="8"/>
        <v>1</v>
      </c>
      <c r="P40" s="99">
        <f>SUM(P34:P39)</f>
        <v>1448</v>
      </c>
      <c r="Q40" s="100">
        <f t="shared" si="9"/>
        <v>1</v>
      </c>
      <c r="R40" s="99">
        <f t="shared" si="10"/>
        <v>27</v>
      </c>
      <c r="S40" s="169">
        <f t="shared" si="11"/>
        <v>1.9000703729767768E-2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</row>
    <row r="41" spans="1:63" ht="3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79"/>
      <c r="L41" s="22"/>
      <c r="M41" s="22"/>
      <c r="N41" s="22"/>
      <c r="O41" s="22"/>
      <c r="P41" s="22"/>
      <c r="Q41" s="22"/>
      <c r="R41" s="22"/>
      <c r="S41" s="22"/>
    </row>
    <row r="42" spans="1:63" ht="15.75" thickBo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63" ht="15.75" thickBot="1">
      <c r="A43" s="174"/>
      <c r="B43" s="308" t="s">
        <v>44</v>
      </c>
      <c r="C43" s="309"/>
      <c r="D43" s="309"/>
      <c r="E43" s="309"/>
      <c r="F43" s="309"/>
      <c r="G43" s="310"/>
      <c r="H43" s="308" t="s">
        <v>45</v>
      </c>
      <c r="I43" s="309"/>
      <c r="J43" s="309"/>
      <c r="K43" s="309"/>
      <c r="L43" s="309"/>
      <c r="M43" s="309"/>
      <c r="N43" s="311" t="s">
        <v>46</v>
      </c>
      <c r="O43" s="309"/>
      <c r="P43" s="309"/>
      <c r="Q43" s="309"/>
      <c r="R43" s="309"/>
      <c r="S43" s="310"/>
    </row>
    <row r="44" spans="1:63">
      <c r="A44" s="30"/>
      <c r="B44" s="293" t="s">
        <v>114</v>
      </c>
      <c r="C44" s="293"/>
      <c r="D44" s="293" t="s">
        <v>125</v>
      </c>
      <c r="E44" s="293"/>
      <c r="F44" s="299" t="s">
        <v>58</v>
      </c>
      <c r="G44" s="307"/>
      <c r="H44" s="293" t="s">
        <v>114</v>
      </c>
      <c r="I44" s="293"/>
      <c r="J44" s="293" t="s">
        <v>125</v>
      </c>
      <c r="K44" s="293"/>
      <c r="L44" s="299" t="s">
        <v>58</v>
      </c>
      <c r="M44" s="300"/>
      <c r="N44" s="293" t="s">
        <v>114</v>
      </c>
      <c r="O44" s="293"/>
      <c r="P44" s="293" t="s">
        <v>125</v>
      </c>
      <c r="Q44" s="293"/>
      <c r="R44" s="299" t="s">
        <v>58</v>
      </c>
      <c r="S44" s="307"/>
    </row>
    <row r="45" spans="1:63">
      <c r="A45" s="106"/>
      <c r="B45" s="177" t="s">
        <v>51</v>
      </c>
      <c r="C45" s="177" t="s">
        <v>50</v>
      </c>
      <c r="D45" s="177" t="s">
        <v>51</v>
      </c>
      <c r="E45" s="177" t="s">
        <v>50</v>
      </c>
      <c r="F45" s="177" t="s">
        <v>51</v>
      </c>
      <c r="G45" s="177" t="s">
        <v>50</v>
      </c>
      <c r="H45" s="177" t="s">
        <v>51</v>
      </c>
      <c r="I45" s="177" t="s">
        <v>50</v>
      </c>
      <c r="J45" s="177" t="s">
        <v>51</v>
      </c>
      <c r="K45" s="177" t="s">
        <v>50</v>
      </c>
      <c r="L45" s="177" t="s">
        <v>51</v>
      </c>
      <c r="M45" s="177" t="s">
        <v>50</v>
      </c>
      <c r="N45" s="177" t="s">
        <v>51</v>
      </c>
      <c r="O45" s="177" t="s">
        <v>50</v>
      </c>
      <c r="P45" s="177" t="s">
        <v>51</v>
      </c>
      <c r="Q45" s="177" t="s">
        <v>50</v>
      </c>
      <c r="R45" s="177" t="s">
        <v>51</v>
      </c>
      <c r="S45" s="189" t="s">
        <v>50</v>
      </c>
    </row>
    <row r="46" spans="1:63">
      <c r="A46" s="182" t="s">
        <v>52</v>
      </c>
      <c r="B46" s="78">
        <v>0</v>
      </c>
      <c r="C46" s="25">
        <f t="shared" ref="C46:C52" si="19">B46/$B$52</f>
        <v>0</v>
      </c>
      <c r="D46" s="78">
        <v>0</v>
      </c>
      <c r="E46" s="25">
        <f t="shared" ref="E46:E52" si="20">D46/$D$52</f>
        <v>0</v>
      </c>
      <c r="F46" s="31">
        <f t="shared" ref="F46:F52" si="21">D46-B46</f>
        <v>0</v>
      </c>
      <c r="G46" s="27" t="e">
        <f t="shared" ref="G46:G52" si="22">F46/B46</f>
        <v>#DIV/0!</v>
      </c>
      <c r="H46" s="78">
        <v>2</v>
      </c>
      <c r="I46" s="25">
        <f>H46/$H$52</f>
        <v>5.1020408163265302E-3</v>
      </c>
      <c r="J46" s="78">
        <v>2</v>
      </c>
      <c r="K46" s="25">
        <f t="shared" ref="K46:K52" si="23">J46/$J$52</f>
        <v>5.2770448548812663E-3</v>
      </c>
      <c r="L46" s="31">
        <f>J46-H46</f>
        <v>0</v>
      </c>
      <c r="M46" s="25">
        <f>L46/H46</f>
        <v>0</v>
      </c>
      <c r="N46" s="78">
        <v>5</v>
      </c>
      <c r="O46" s="25">
        <f>N46/$N$52</f>
        <v>8.2372322899505763E-3</v>
      </c>
      <c r="P46" s="78">
        <v>5</v>
      </c>
      <c r="Q46" s="25">
        <f t="shared" ref="Q46:Q52" si="24">P46/$P$52</f>
        <v>8.4033613445378148E-3</v>
      </c>
      <c r="R46" s="31">
        <f>P46-N46</f>
        <v>0</v>
      </c>
      <c r="S46" s="190">
        <f>R46/N46</f>
        <v>0</v>
      </c>
    </row>
    <row r="47" spans="1:63" ht="30">
      <c r="A47" s="182" t="s">
        <v>53</v>
      </c>
      <c r="B47" s="78">
        <v>28</v>
      </c>
      <c r="C47" s="25">
        <f t="shared" si="19"/>
        <v>4.2232277526395176E-2</v>
      </c>
      <c r="D47" s="78">
        <v>32</v>
      </c>
      <c r="E47" s="25">
        <f t="shared" si="20"/>
        <v>4.7619047619047616E-2</v>
      </c>
      <c r="F47" s="32">
        <f t="shared" si="21"/>
        <v>4</v>
      </c>
      <c r="G47" s="27">
        <f t="shared" si="22"/>
        <v>0.14285714285714285</v>
      </c>
      <c r="H47" s="78">
        <v>108</v>
      </c>
      <c r="I47" s="25">
        <f t="shared" ref="I47:I52" si="25">H47/$H$52</f>
        <v>0.27551020408163263</v>
      </c>
      <c r="J47" s="78">
        <v>104</v>
      </c>
      <c r="K47" s="25">
        <f t="shared" si="23"/>
        <v>0.27440633245382584</v>
      </c>
      <c r="L47" s="32">
        <f t="shared" ref="L47:L52" si="26">J47-H47</f>
        <v>-4</v>
      </c>
      <c r="M47" s="27">
        <f t="shared" ref="M47:M52" si="27">L47/H47</f>
        <v>-3.7037037037037035E-2</v>
      </c>
      <c r="N47" s="78">
        <v>261</v>
      </c>
      <c r="O47" s="25">
        <f t="shared" ref="O47:O52" si="28">N47/$N$52</f>
        <v>0.42998352553542007</v>
      </c>
      <c r="P47" s="78">
        <v>255</v>
      </c>
      <c r="Q47" s="25">
        <f t="shared" si="24"/>
        <v>0.42857142857142855</v>
      </c>
      <c r="R47" s="32">
        <f t="shared" ref="R47:R52" si="29">P47-N47</f>
        <v>-6</v>
      </c>
      <c r="S47" s="190">
        <f t="shared" ref="S47:S52" si="30">R47/N47</f>
        <v>-2.2988505747126436E-2</v>
      </c>
    </row>
    <row r="48" spans="1:63" ht="30">
      <c r="A48" s="182" t="s">
        <v>54</v>
      </c>
      <c r="B48" s="78">
        <v>111</v>
      </c>
      <c r="C48" s="25">
        <f t="shared" si="19"/>
        <v>0.167420814479638</v>
      </c>
      <c r="D48" s="78">
        <v>112</v>
      </c>
      <c r="E48" s="25">
        <f t="shared" si="20"/>
        <v>0.16666666666666666</v>
      </c>
      <c r="F48" s="32">
        <f t="shared" si="21"/>
        <v>1</v>
      </c>
      <c r="G48" s="27">
        <f t="shared" si="22"/>
        <v>9.0090090090090089E-3</v>
      </c>
      <c r="H48" s="78">
        <v>170</v>
      </c>
      <c r="I48" s="25">
        <f t="shared" si="25"/>
        <v>0.43367346938775508</v>
      </c>
      <c r="J48" s="78">
        <v>165</v>
      </c>
      <c r="K48" s="25">
        <f t="shared" si="23"/>
        <v>0.43535620052770446</v>
      </c>
      <c r="L48" s="32">
        <f t="shared" si="26"/>
        <v>-5</v>
      </c>
      <c r="M48" s="27">
        <f t="shared" si="27"/>
        <v>-2.9411764705882353E-2</v>
      </c>
      <c r="N48" s="78">
        <v>213</v>
      </c>
      <c r="O48" s="25">
        <f t="shared" si="28"/>
        <v>0.35090609555189456</v>
      </c>
      <c r="P48" s="78">
        <v>212</v>
      </c>
      <c r="Q48" s="25">
        <f t="shared" si="24"/>
        <v>0.35630252100840337</v>
      </c>
      <c r="R48" s="32">
        <f t="shared" si="29"/>
        <v>-1</v>
      </c>
      <c r="S48" s="190">
        <f t="shared" si="30"/>
        <v>-4.6948356807511738E-3</v>
      </c>
    </row>
    <row r="49" spans="1:63" ht="45">
      <c r="A49" s="182" t="s">
        <v>55</v>
      </c>
      <c r="B49" s="78">
        <v>27</v>
      </c>
      <c r="C49" s="25">
        <f t="shared" si="19"/>
        <v>4.072398190045249E-2</v>
      </c>
      <c r="D49" s="78">
        <v>29</v>
      </c>
      <c r="E49" s="25">
        <f t="shared" si="20"/>
        <v>4.3154761904761904E-2</v>
      </c>
      <c r="F49" s="32">
        <f t="shared" si="21"/>
        <v>2</v>
      </c>
      <c r="G49" s="27">
        <f t="shared" si="22"/>
        <v>7.407407407407407E-2</v>
      </c>
      <c r="H49" s="78">
        <v>34</v>
      </c>
      <c r="I49" s="25">
        <f t="shared" si="25"/>
        <v>8.673469387755102E-2</v>
      </c>
      <c r="J49" s="78">
        <v>33</v>
      </c>
      <c r="K49" s="25">
        <f t="shared" si="23"/>
        <v>8.7071240105540904E-2</v>
      </c>
      <c r="L49" s="32">
        <f t="shared" si="26"/>
        <v>-1</v>
      </c>
      <c r="M49" s="27">
        <f t="shared" si="27"/>
        <v>-2.9411764705882353E-2</v>
      </c>
      <c r="N49" s="78">
        <v>56</v>
      </c>
      <c r="O49" s="25">
        <f t="shared" si="28"/>
        <v>9.2257001647446463E-2</v>
      </c>
      <c r="P49" s="78">
        <v>50</v>
      </c>
      <c r="Q49" s="25">
        <f t="shared" si="24"/>
        <v>8.4033613445378158E-2</v>
      </c>
      <c r="R49" s="32">
        <f t="shared" si="29"/>
        <v>-6</v>
      </c>
      <c r="S49" s="190">
        <f t="shared" si="30"/>
        <v>-0.10714285714285714</v>
      </c>
    </row>
    <row r="50" spans="1:63" ht="30">
      <c r="A50" s="182" t="s">
        <v>56</v>
      </c>
      <c r="B50" s="78">
        <v>50</v>
      </c>
      <c r="C50" s="25">
        <f t="shared" si="19"/>
        <v>7.5414781297134234E-2</v>
      </c>
      <c r="D50" s="78">
        <v>46</v>
      </c>
      <c r="E50" s="25">
        <f t="shared" si="20"/>
        <v>6.8452380952380959E-2</v>
      </c>
      <c r="F50" s="32">
        <f t="shared" si="21"/>
        <v>-4</v>
      </c>
      <c r="G50" s="27">
        <f t="shared" si="22"/>
        <v>-0.08</v>
      </c>
      <c r="H50" s="78">
        <v>26</v>
      </c>
      <c r="I50" s="25">
        <f t="shared" si="25"/>
        <v>6.6326530612244902E-2</v>
      </c>
      <c r="J50" s="78">
        <v>25</v>
      </c>
      <c r="K50" s="25">
        <f t="shared" si="23"/>
        <v>6.5963060686015831E-2</v>
      </c>
      <c r="L50" s="32">
        <f t="shared" si="26"/>
        <v>-1</v>
      </c>
      <c r="M50" s="27">
        <f t="shared" si="27"/>
        <v>-3.8461538461538464E-2</v>
      </c>
      <c r="N50" s="78">
        <v>29</v>
      </c>
      <c r="O50" s="25">
        <f t="shared" si="28"/>
        <v>4.7775947281713346E-2</v>
      </c>
      <c r="P50" s="78">
        <v>29</v>
      </c>
      <c r="Q50" s="25">
        <f t="shared" si="24"/>
        <v>4.8739495798319328E-2</v>
      </c>
      <c r="R50" s="32">
        <f t="shared" si="29"/>
        <v>0</v>
      </c>
      <c r="S50" s="190">
        <f t="shared" si="30"/>
        <v>0</v>
      </c>
    </row>
    <row r="51" spans="1:63" ht="30.75" thickBot="1">
      <c r="A51" s="182" t="s">
        <v>57</v>
      </c>
      <c r="B51" s="78">
        <v>447</v>
      </c>
      <c r="C51" s="25">
        <f t="shared" si="19"/>
        <v>0.67420814479638014</v>
      </c>
      <c r="D51" s="78">
        <v>453</v>
      </c>
      <c r="E51" s="25">
        <f t="shared" si="20"/>
        <v>0.6741071428571429</v>
      </c>
      <c r="F51" s="32">
        <f t="shared" si="21"/>
        <v>6</v>
      </c>
      <c r="G51" s="27">
        <f t="shared" si="22"/>
        <v>1.3422818791946308E-2</v>
      </c>
      <c r="H51" s="78">
        <v>52</v>
      </c>
      <c r="I51" s="25">
        <f t="shared" si="25"/>
        <v>0.1326530612244898</v>
      </c>
      <c r="J51" s="78">
        <v>50</v>
      </c>
      <c r="K51" s="25">
        <f t="shared" si="23"/>
        <v>0.13192612137203166</v>
      </c>
      <c r="L51" s="32">
        <f t="shared" si="26"/>
        <v>-2</v>
      </c>
      <c r="M51" s="27">
        <f t="shared" si="27"/>
        <v>-3.8461538461538464E-2</v>
      </c>
      <c r="N51" s="78">
        <v>43</v>
      </c>
      <c r="O51" s="25">
        <f t="shared" si="28"/>
        <v>7.0840197693574955E-2</v>
      </c>
      <c r="P51" s="78">
        <v>44</v>
      </c>
      <c r="Q51" s="25">
        <f t="shared" si="24"/>
        <v>7.3949579831932774E-2</v>
      </c>
      <c r="R51" s="32">
        <f t="shared" si="29"/>
        <v>1</v>
      </c>
      <c r="S51" s="190">
        <f t="shared" si="30"/>
        <v>2.3255813953488372E-2</v>
      </c>
    </row>
    <row r="52" spans="1:63" s="80" customFormat="1" ht="15.75" thickBot="1">
      <c r="A52" s="104" t="s">
        <v>16</v>
      </c>
      <c r="B52" s="99">
        <f>SUM(B46:B51)</f>
        <v>663</v>
      </c>
      <c r="C52" s="100">
        <f t="shared" si="19"/>
        <v>1</v>
      </c>
      <c r="D52" s="99">
        <f>SUM(D46:D51)</f>
        <v>672</v>
      </c>
      <c r="E52" s="100">
        <f t="shared" si="20"/>
        <v>1</v>
      </c>
      <c r="F52" s="99">
        <f t="shared" si="21"/>
        <v>9</v>
      </c>
      <c r="G52" s="105">
        <f t="shared" si="22"/>
        <v>1.3574660633484163E-2</v>
      </c>
      <c r="H52" s="99">
        <f>SUM(H46:H51)</f>
        <v>392</v>
      </c>
      <c r="I52" s="100">
        <f t="shared" si="25"/>
        <v>1</v>
      </c>
      <c r="J52" s="99">
        <f>SUM(J46:J51)</f>
        <v>379</v>
      </c>
      <c r="K52" s="100">
        <f t="shared" si="23"/>
        <v>1</v>
      </c>
      <c r="L52" s="99">
        <f t="shared" si="26"/>
        <v>-13</v>
      </c>
      <c r="M52" s="120">
        <f t="shared" si="27"/>
        <v>-3.3163265306122451E-2</v>
      </c>
      <c r="N52" s="192">
        <f>SUM(N46:N51)</f>
        <v>607</v>
      </c>
      <c r="O52" s="191">
        <f t="shared" si="28"/>
        <v>1</v>
      </c>
      <c r="P52" s="192">
        <f>SUM(P46:P51)</f>
        <v>595</v>
      </c>
      <c r="Q52" s="193">
        <f t="shared" si="24"/>
        <v>1</v>
      </c>
      <c r="R52" s="99">
        <f t="shared" si="29"/>
        <v>-12</v>
      </c>
      <c r="S52" s="100">
        <f t="shared" si="30"/>
        <v>-1.9769357495881382E-2</v>
      </c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</row>
    <row r="53" spans="1:63" ht="7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63" ht="9.75" customHeight="1" thickBo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63">
      <c r="A55" s="29"/>
      <c r="B55" s="301" t="s">
        <v>47</v>
      </c>
      <c r="C55" s="302"/>
      <c r="D55" s="302"/>
      <c r="E55" s="302"/>
      <c r="F55" s="302"/>
      <c r="G55" s="303"/>
      <c r="H55" s="301" t="s">
        <v>48</v>
      </c>
      <c r="I55" s="302"/>
      <c r="J55" s="302"/>
      <c r="K55" s="302"/>
      <c r="L55" s="302"/>
      <c r="M55" s="302"/>
      <c r="N55" s="304" t="s">
        <v>16</v>
      </c>
      <c r="O55" s="305"/>
      <c r="P55" s="305"/>
      <c r="Q55" s="305"/>
      <c r="R55" s="305"/>
      <c r="S55" s="306"/>
    </row>
    <row r="56" spans="1:63">
      <c r="A56" s="30"/>
      <c r="B56" s="293" t="s">
        <v>114</v>
      </c>
      <c r="C56" s="293"/>
      <c r="D56" s="293" t="s">
        <v>125</v>
      </c>
      <c r="E56" s="293"/>
      <c r="F56" s="312" t="s">
        <v>58</v>
      </c>
      <c r="G56" s="317"/>
      <c r="H56" s="293" t="s">
        <v>114</v>
      </c>
      <c r="I56" s="293"/>
      <c r="J56" s="293" t="s">
        <v>125</v>
      </c>
      <c r="K56" s="293"/>
      <c r="L56" s="312" t="s">
        <v>58</v>
      </c>
      <c r="M56" s="313"/>
      <c r="N56" s="293" t="s">
        <v>114</v>
      </c>
      <c r="O56" s="293"/>
      <c r="P56" s="293" t="s">
        <v>125</v>
      </c>
      <c r="Q56" s="293"/>
      <c r="R56" s="294" t="s">
        <v>58</v>
      </c>
      <c r="S56" s="295"/>
    </row>
    <row r="57" spans="1:63">
      <c r="A57" s="106"/>
      <c r="B57" s="177" t="s">
        <v>51</v>
      </c>
      <c r="C57" s="177" t="s">
        <v>50</v>
      </c>
      <c r="D57" s="177" t="s">
        <v>51</v>
      </c>
      <c r="E57" s="177" t="s">
        <v>50</v>
      </c>
      <c r="F57" s="177" t="s">
        <v>51</v>
      </c>
      <c r="G57" s="177" t="s">
        <v>50</v>
      </c>
      <c r="H57" s="177" t="s">
        <v>51</v>
      </c>
      <c r="I57" s="177" t="s">
        <v>50</v>
      </c>
      <c r="J57" s="177" t="s">
        <v>51</v>
      </c>
      <c r="K57" s="177" t="s">
        <v>50</v>
      </c>
      <c r="L57" s="177" t="s">
        <v>51</v>
      </c>
      <c r="M57" s="177" t="s">
        <v>50</v>
      </c>
      <c r="N57" s="136" t="s">
        <v>51</v>
      </c>
      <c r="O57" s="179" t="s">
        <v>50</v>
      </c>
      <c r="P57" s="179" t="s">
        <v>51</v>
      </c>
      <c r="Q57" s="179" t="s">
        <v>50</v>
      </c>
      <c r="R57" s="179" t="s">
        <v>51</v>
      </c>
      <c r="S57" s="181" t="s">
        <v>50</v>
      </c>
    </row>
    <row r="58" spans="1:63">
      <c r="A58" s="182" t="s">
        <v>52</v>
      </c>
      <c r="B58" s="78">
        <v>2</v>
      </c>
      <c r="C58" s="25">
        <f>B58/$B$64</f>
        <v>0.01</v>
      </c>
      <c r="D58" s="78">
        <v>2</v>
      </c>
      <c r="E58" s="25">
        <f>D58/$D$64</f>
        <v>1.0050251256281407E-2</v>
      </c>
      <c r="F58" s="31">
        <f>D58-B58</f>
        <v>0</v>
      </c>
      <c r="G58" s="25">
        <f>F58/B58</f>
        <v>0</v>
      </c>
      <c r="H58" s="78">
        <v>0</v>
      </c>
      <c r="I58" s="25">
        <f>H58/$H$64</f>
        <v>0</v>
      </c>
      <c r="J58" s="78">
        <v>0</v>
      </c>
      <c r="K58" s="78">
        <v>0</v>
      </c>
      <c r="L58" s="31">
        <f>J58-H58</f>
        <v>0</v>
      </c>
      <c r="M58" s="25" t="e">
        <f t="shared" ref="M58:M64" si="31">L58/H58</f>
        <v>#DIV/0!</v>
      </c>
      <c r="N58" s="82">
        <f t="shared" ref="N58:N63" si="32">B34+H34+N34+B46+H46+N46+B58+H58</f>
        <v>9</v>
      </c>
      <c r="O58" s="83">
        <f>N58/$N$64</f>
        <v>1.6423357664233577E-3</v>
      </c>
      <c r="P58" s="82">
        <f t="shared" ref="P58:P63" si="33">D34+J34+P34+D46+J46+P46+D58+J58</f>
        <v>9</v>
      </c>
      <c r="Q58" s="84">
        <f>P58/$P$64</f>
        <v>1.670688695006497E-3</v>
      </c>
      <c r="R58" s="85">
        <f>P58-N58</f>
        <v>0</v>
      </c>
      <c r="S58" s="183">
        <f>R58/N58</f>
        <v>0</v>
      </c>
    </row>
    <row r="59" spans="1:63" ht="30">
      <c r="A59" s="182" t="s">
        <v>53</v>
      </c>
      <c r="B59" s="78">
        <v>103</v>
      </c>
      <c r="C59" s="25">
        <f t="shared" ref="C59:C64" si="34">B59/$B$64</f>
        <v>0.51500000000000001</v>
      </c>
      <c r="D59" s="78">
        <v>100</v>
      </c>
      <c r="E59" s="25">
        <f t="shared" ref="E59:E64" si="35">D59/$D$64</f>
        <v>0.50251256281407031</v>
      </c>
      <c r="F59" s="32">
        <f t="shared" ref="F59:F64" si="36">D59-B59</f>
        <v>-3</v>
      </c>
      <c r="G59" s="25">
        <f t="shared" ref="G59:G64" si="37">F59/B59</f>
        <v>-2.9126213592233011E-2</v>
      </c>
      <c r="H59" s="78">
        <v>3</v>
      </c>
      <c r="I59" s="25">
        <f t="shared" ref="I59:I64" si="38">H59/$H$64</f>
        <v>0.42857142857142855</v>
      </c>
      <c r="J59" s="78">
        <v>4</v>
      </c>
      <c r="K59" s="78">
        <v>5</v>
      </c>
      <c r="L59" s="32">
        <f t="shared" ref="L59:L64" si="39">J59-H59</f>
        <v>1</v>
      </c>
      <c r="M59" s="25">
        <f t="shared" si="31"/>
        <v>0.33333333333333331</v>
      </c>
      <c r="N59" s="82">
        <f t="shared" si="32"/>
        <v>560</v>
      </c>
      <c r="O59" s="83">
        <f t="shared" ref="O59:O64" si="40">N59/$N$64</f>
        <v>0.10218978102189781</v>
      </c>
      <c r="P59" s="82">
        <f t="shared" si="33"/>
        <v>552</v>
      </c>
      <c r="Q59" s="86">
        <f t="shared" ref="Q59:Q64" si="41">P59/$P$64</f>
        <v>0.10246890662706516</v>
      </c>
      <c r="R59" s="85">
        <f t="shared" ref="R59:R64" si="42">P59-N59</f>
        <v>-8</v>
      </c>
      <c r="S59" s="184">
        <f t="shared" ref="S59:S64" si="43">R59/N59</f>
        <v>-1.4285714285714285E-2</v>
      </c>
    </row>
    <row r="60" spans="1:63" ht="30">
      <c r="A60" s="182" t="s">
        <v>54</v>
      </c>
      <c r="B60" s="78">
        <v>55</v>
      </c>
      <c r="C60" s="25">
        <f t="shared" si="34"/>
        <v>0.27500000000000002</v>
      </c>
      <c r="D60" s="78">
        <v>56</v>
      </c>
      <c r="E60" s="25">
        <f t="shared" si="35"/>
        <v>0.28140703517587939</v>
      </c>
      <c r="F60" s="32">
        <f t="shared" si="36"/>
        <v>1</v>
      </c>
      <c r="G60" s="25">
        <f t="shared" si="37"/>
        <v>1.8181818181818181E-2</v>
      </c>
      <c r="H60" s="78">
        <v>2</v>
      </c>
      <c r="I60" s="25">
        <f t="shared" si="38"/>
        <v>0.2857142857142857</v>
      </c>
      <c r="J60" s="78">
        <v>2</v>
      </c>
      <c r="K60" s="78">
        <v>1</v>
      </c>
      <c r="L60" s="32">
        <f t="shared" si="39"/>
        <v>0</v>
      </c>
      <c r="M60" s="25">
        <f t="shared" si="31"/>
        <v>0</v>
      </c>
      <c r="N60" s="82">
        <f t="shared" si="32"/>
        <v>1401</v>
      </c>
      <c r="O60" s="83">
        <f t="shared" si="40"/>
        <v>0.25565693430656933</v>
      </c>
      <c r="P60" s="82">
        <f t="shared" si="33"/>
        <v>1343</v>
      </c>
      <c r="Q60" s="86">
        <f t="shared" si="41"/>
        <v>0.24930387971041396</v>
      </c>
      <c r="R60" s="85">
        <f t="shared" si="42"/>
        <v>-58</v>
      </c>
      <c r="S60" s="184">
        <f t="shared" si="43"/>
        <v>-4.1399000713775877E-2</v>
      </c>
    </row>
    <row r="61" spans="1:63" ht="45">
      <c r="A61" s="182" t="s">
        <v>55</v>
      </c>
      <c r="B61" s="78">
        <v>11</v>
      </c>
      <c r="C61" s="25">
        <f t="shared" si="34"/>
        <v>5.5E-2</v>
      </c>
      <c r="D61" s="78">
        <v>12</v>
      </c>
      <c r="E61" s="25">
        <f t="shared" si="35"/>
        <v>6.030150753768844E-2</v>
      </c>
      <c r="F61" s="32">
        <f t="shared" si="36"/>
        <v>1</v>
      </c>
      <c r="G61" s="25">
        <f t="shared" si="37"/>
        <v>9.0909090909090912E-2</v>
      </c>
      <c r="H61" s="78">
        <v>0</v>
      </c>
      <c r="I61" s="25">
        <f t="shared" si="38"/>
        <v>0</v>
      </c>
      <c r="J61" s="78">
        <v>0</v>
      </c>
      <c r="K61" s="78">
        <v>0</v>
      </c>
      <c r="L61" s="32">
        <f t="shared" si="39"/>
        <v>0</v>
      </c>
      <c r="M61" s="25" t="s">
        <v>17</v>
      </c>
      <c r="N61" s="82">
        <f t="shared" si="32"/>
        <v>431</v>
      </c>
      <c r="O61" s="83">
        <f t="shared" si="40"/>
        <v>7.8649635036496357E-2</v>
      </c>
      <c r="P61" s="82">
        <f t="shared" si="33"/>
        <v>419</v>
      </c>
      <c r="Q61" s="86">
        <f t="shared" si="41"/>
        <v>7.7779840356413582E-2</v>
      </c>
      <c r="R61" s="85">
        <f t="shared" si="42"/>
        <v>-12</v>
      </c>
      <c r="S61" s="184">
        <f t="shared" si="43"/>
        <v>-2.7842227378190254E-2</v>
      </c>
    </row>
    <row r="62" spans="1:63" ht="30">
      <c r="A62" s="182" t="s">
        <v>56</v>
      </c>
      <c r="B62" s="78">
        <v>14</v>
      </c>
      <c r="C62" s="25">
        <f t="shared" si="34"/>
        <v>7.0000000000000007E-2</v>
      </c>
      <c r="D62" s="78">
        <v>14</v>
      </c>
      <c r="E62" s="25">
        <f t="shared" si="35"/>
        <v>7.0351758793969849E-2</v>
      </c>
      <c r="F62" s="32">
        <f t="shared" si="36"/>
        <v>0</v>
      </c>
      <c r="G62" s="25" t="s">
        <v>17</v>
      </c>
      <c r="H62" s="78">
        <v>1</v>
      </c>
      <c r="I62" s="25">
        <f t="shared" si="38"/>
        <v>0.14285714285714285</v>
      </c>
      <c r="J62" s="78">
        <v>1</v>
      </c>
      <c r="K62" s="78">
        <v>0</v>
      </c>
      <c r="L62" s="32">
        <f t="shared" si="39"/>
        <v>0</v>
      </c>
      <c r="M62" s="25">
        <f t="shared" si="31"/>
        <v>0</v>
      </c>
      <c r="N62" s="82">
        <f t="shared" si="32"/>
        <v>401</v>
      </c>
      <c r="O62" s="83">
        <f t="shared" si="40"/>
        <v>7.3175182481751824E-2</v>
      </c>
      <c r="P62" s="82">
        <f t="shared" si="33"/>
        <v>403</v>
      </c>
      <c r="Q62" s="86">
        <f t="shared" si="41"/>
        <v>7.4809727120846478E-2</v>
      </c>
      <c r="R62" s="85">
        <f t="shared" si="42"/>
        <v>2</v>
      </c>
      <c r="S62" s="184">
        <f t="shared" si="43"/>
        <v>4.9875311720698253E-3</v>
      </c>
    </row>
    <row r="63" spans="1:63" ht="30.75" thickBot="1">
      <c r="A63" s="182" t="s">
        <v>57</v>
      </c>
      <c r="B63" s="78">
        <v>15</v>
      </c>
      <c r="C63" s="25">
        <f t="shared" si="34"/>
        <v>7.4999999999999997E-2</v>
      </c>
      <c r="D63" s="78">
        <v>15</v>
      </c>
      <c r="E63" s="25">
        <f t="shared" si="35"/>
        <v>7.5376884422110546E-2</v>
      </c>
      <c r="F63" s="32">
        <f t="shared" si="36"/>
        <v>0</v>
      </c>
      <c r="G63" s="25">
        <f t="shared" si="37"/>
        <v>0</v>
      </c>
      <c r="H63" s="78">
        <v>1</v>
      </c>
      <c r="I63" s="25">
        <f t="shared" si="38"/>
        <v>0.14285714285714285</v>
      </c>
      <c r="J63" s="78">
        <v>1</v>
      </c>
      <c r="K63" s="78">
        <v>1</v>
      </c>
      <c r="L63" s="32">
        <f t="shared" si="39"/>
        <v>0</v>
      </c>
      <c r="M63" s="25">
        <f t="shared" si="31"/>
        <v>0</v>
      </c>
      <c r="N63" s="82">
        <f t="shared" si="32"/>
        <v>2678</v>
      </c>
      <c r="O63" s="83">
        <f t="shared" si="40"/>
        <v>0.48868613138686129</v>
      </c>
      <c r="P63" s="82">
        <f t="shared" si="33"/>
        <v>2661</v>
      </c>
      <c r="Q63" s="86">
        <f t="shared" si="41"/>
        <v>0.49396695749025432</v>
      </c>
      <c r="R63" s="87">
        <f t="shared" si="42"/>
        <v>-17</v>
      </c>
      <c r="S63" s="185">
        <f t="shared" si="43"/>
        <v>-6.3480209111277074E-3</v>
      </c>
    </row>
    <row r="64" spans="1:63" s="81" customFormat="1" ht="15.75" thickBot="1">
      <c r="A64" s="107" t="s">
        <v>16</v>
      </c>
      <c r="B64" s="108">
        <f>SUM(B58:B63)</f>
        <v>200</v>
      </c>
      <c r="C64" s="109">
        <f t="shared" si="34"/>
        <v>1</v>
      </c>
      <c r="D64" s="108">
        <f>SUM(D58:D63)</f>
        <v>199</v>
      </c>
      <c r="E64" s="109">
        <f t="shared" si="35"/>
        <v>1</v>
      </c>
      <c r="F64" s="108">
        <f t="shared" si="36"/>
        <v>-1</v>
      </c>
      <c r="G64" s="109">
        <f t="shared" si="37"/>
        <v>-5.0000000000000001E-3</v>
      </c>
      <c r="H64" s="108">
        <f>SUM(H58:H63)</f>
        <v>7</v>
      </c>
      <c r="I64" s="109">
        <f t="shared" si="38"/>
        <v>1</v>
      </c>
      <c r="J64" s="108">
        <f>SUM(J58:J63)</f>
        <v>8</v>
      </c>
      <c r="K64" s="109">
        <f t="shared" ref="K64" si="44">J64/$J$64</f>
        <v>1</v>
      </c>
      <c r="L64" s="108">
        <f t="shared" si="39"/>
        <v>1</v>
      </c>
      <c r="M64" s="121">
        <f t="shared" si="31"/>
        <v>0.14285714285714285</v>
      </c>
      <c r="N64" s="186">
        <f t="shared" ref="N64" si="45">B40+H40+N40+B52+H52+N52+B64+H64</f>
        <v>5480</v>
      </c>
      <c r="O64" s="109">
        <f t="shared" si="40"/>
        <v>1</v>
      </c>
      <c r="P64" s="108">
        <f t="shared" ref="P64" si="46">D40+J40+P40+D52+J52+P52+D64+J64</f>
        <v>5387</v>
      </c>
      <c r="Q64" s="206">
        <f t="shared" si="41"/>
        <v>1</v>
      </c>
      <c r="R64" s="188">
        <f t="shared" si="42"/>
        <v>-93</v>
      </c>
      <c r="S64" s="187">
        <f t="shared" si="43"/>
        <v>-1.6970802919708029E-2</v>
      </c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</row>
    <row r="65" spans="1:19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1:19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19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:19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1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:19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19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:19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:19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: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:19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19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:19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:19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:19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:19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:19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:19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:1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:19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:19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:19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:19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:19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:19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:19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:19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19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:1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19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:19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:19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:19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:19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:19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:19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:19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:19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:1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:19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:19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:19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:19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:19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:19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:19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:19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:19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:1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1:19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1:19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:19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:19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:19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1:19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:19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:19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:19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:1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:19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:19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:19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:19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:19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1:19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:19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spans="1:19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1:19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spans="1:1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:19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1:19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:19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spans="1:19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:19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spans="1:19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1:19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1:19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:19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1:1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:19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:19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:19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:19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:19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:19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</sheetData>
  <mergeCells count="50">
    <mergeCell ref="B56:C56"/>
    <mergeCell ref="D56:E56"/>
    <mergeCell ref="F56:G56"/>
    <mergeCell ref="H56:I56"/>
    <mergeCell ref="P44:Q44"/>
    <mergeCell ref="R44:S44"/>
    <mergeCell ref="J56:K56"/>
    <mergeCell ref="L56:M56"/>
    <mergeCell ref="N56:O56"/>
    <mergeCell ref="N31:S31"/>
    <mergeCell ref="H31:M31"/>
    <mergeCell ref="H44:I44"/>
    <mergeCell ref="B43:G43"/>
    <mergeCell ref="H43:M43"/>
    <mergeCell ref="N43:S43"/>
    <mergeCell ref="N32:O32"/>
    <mergeCell ref="P32:Q32"/>
    <mergeCell ref="H32:I32"/>
    <mergeCell ref="L32:M32"/>
    <mergeCell ref="J32:K32"/>
    <mergeCell ref="B31:G31"/>
    <mergeCell ref="P56:Q56"/>
    <mergeCell ref="R56:S56"/>
    <mergeCell ref="R32:S32"/>
    <mergeCell ref="B32:C32"/>
    <mergeCell ref="D32:E32"/>
    <mergeCell ref="F32:G32"/>
    <mergeCell ref="J44:K44"/>
    <mergeCell ref="L44:M44"/>
    <mergeCell ref="N44:O44"/>
    <mergeCell ref="B55:G55"/>
    <mergeCell ref="H55:M55"/>
    <mergeCell ref="N55:S55"/>
    <mergeCell ref="B44:C44"/>
    <mergeCell ref="D44:E44"/>
    <mergeCell ref="F44:G44"/>
    <mergeCell ref="B4:M4"/>
    <mergeCell ref="B5:C5"/>
    <mergeCell ref="D5:E5"/>
    <mergeCell ref="F5:G5"/>
    <mergeCell ref="H5:I5"/>
    <mergeCell ref="J5:K5"/>
    <mergeCell ref="L5:M5"/>
    <mergeCell ref="B18:M18"/>
    <mergeCell ref="J19:K19"/>
    <mergeCell ref="L19:M19"/>
    <mergeCell ref="H19:I19"/>
    <mergeCell ref="B19:C19"/>
    <mergeCell ref="D19:E19"/>
    <mergeCell ref="F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4"/>
  <sheetViews>
    <sheetView topLeftCell="O1" zoomScale="75" workbookViewId="0">
      <selection activeCell="AC15" sqref="AC15"/>
    </sheetView>
  </sheetViews>
  <sheetFormatPr defaultRowHeight="1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140625" customWidth="1"/>
    <col min="7" max="7" width="6.5703125" bestFit="1" customWidth="1"/>
    <col min="8" max="8" width="7.42578125" customWidth="1"/>
    <col min="9" max="9" width="5.85546875" customWidth="1"/>
    <col min="10" max="10" width="6.5703125" customWidth="1"/>
    <col min="11" max="11" width="5.85546875" customWidth="1"/>
    <col min="12" max="12" width="6.85546875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28515625" customWidth="1"/>
    <col min="19" max="19" width="5.85546875" customWidth="1"/>
    <col min="20" max="20" width="7.28515625" customWidth="1"/>
    <col min="21" max="21" width="6.140625" customWidth="1"/>
    <col min="22" max="22" width="6.85546875" customWidth="1"/>
    <col min="23" max="24" width="6.28515625" customWidth="1"/>
    <col min="25" max="25" width="6.5703125" bestFit="1" customWidth="1"/>
    <col min="26" max="26" width="7.42578125" customWidth="1"/>
    <col min="27" max="28" width="7" customWidth="1"/>
    <col min="29" max="29" width="6.5703125" customWidth="1"/>
    <col min="30" max="32" width="7" customWidth="1"/>
    <col min="33" max="33" width="9.85546875" bestFit="1" customWidth="1"/>
    <col min="34" max="36" width="7" customWidth="1"/>
    <col min="37" max="37" width="6.42578125" customWidth="1"/>
    <col min="38" max="38" width="7.28515625" customWidth="1"/>
  </cols>
  <sheetData>
    <row r="1" spans="1:39" s="56" customFormat="1">
      <c r="B1" s="54" t="s">
        <v>65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9" s="56" customFormat="1" ht="15.75" thickBot="1">
      <c r="B2" s="54" t="s">
        <v>126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39" s="56" customFormat="1" ht="15.75" thickBot="1">
      <c r="A3" s="142"/>
      <c r="B3" s="58" t="s">
        <v>25</v>
      </c>
      <c r="C3" s="328" t="s">
        <v>0</v>
      </c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30"/>
    </row>
    <row r="4" spans="1:39" s="56" customFormat="1" ht="15.75" thickBot="1">
      <c r="A4" s="143"/>
      <c r="B4" s="60"/>
      <c r="C4" s="331" t="s">
        <v>2</v>
      </c>
      <c r="D4" s="332"/>
      <c r="E4" s="332"/>
      <c r="F4" s="332"/>
      <c r="G4" s="332"/>
      <c r="H4" s="333"/>
      <c r="I4" s="331" t="s">
        <v>3</v>
      </c>
      <c r="J4" s="332"/>
      <c r="K4" s="332"/>
      <c r="L4" s="332"/>
      <c r="M4" s="332"/>
      <c r="N4" s="333"/>
      <c r="O4" s="331" t="s">
        <v>4</v>
      </c>
      <c r="P4" s="332"/>
      <c r="Q4" s="332"/>
      <c r="R4" s="332"/>
      <c r="S4" s="332"/>
      <c r="T4" s="333"/>
      <c r="U4" s="331" t="s">
        <v>5</v>
      </c>
      <c r="V4" s="332"/>
      <c r="W4" s="332"/>
      <c r="X4" s="332"/>
      <c r="Y4" s="332"/>
      <c r="Z4" s="333"/>
      <c r="AA4" s="331" t="s">
        <v>6</v>
      </c>
      <c r="AB4" s="332"/>
      <c r="AC4" s="332"/>
      <c r="AD4" s="332"/>
      <c r="AE4" s="332"/>
      <c r="AF4" s="212"/>
      <c r="AG4" s="321" t="s">
        <v>1</v>
      </c>
      <c r="AH4" s="322"/>
      <c r="AI4" s="323"/>
      <c r="AJ4" s="324"/>
      <c r="AK4" s="324"/>
      <c r="AL4" s="325"/>
    </row>
    <row r="5" spans="1:39" s="56" customFormat="1" ht="15.75" thickBot="1">
      <c r="A5" s="144"/>
      <c r="B5" s="61"/>
      <c r="C5" s="318" t="s">
        <v>115</v>
      </c>
      <c r="D5" s="319"/>
      <c r="E5" s="318" t="s">
        <v>127</v>
      </c>
      <c r="F5" s="319"/>
      <c r="G5" s="326" t="s">
        <v>81</v>
      </c>
      <c r="H5" s="319"/>
      <c r="I5" s="318" t="s">
        <v>115</v>
      </c>
      <c r="J5" s="319"/>
      <c r="K5" s="318" t="s">
        <v>127</v>
      </c>
      <c r="L5" s="319"/>
      <c r="M5" s="318" t="s">
        <v>81</v>
      </c>
      <c r="N5" s="320"/>
      <c r="O5" s="318" t="s">
        <v>115</v>
      </c>
      <c r="P5" s="319"/>
      <c r="Q5" s="318" t="s">
        <v>127</v>
      </c>
      <c r="R5" s="319"/>
      <c r="S5" s="318" t="s">
        <v>81</v>
      </c>
      <c r="T5" s="320"/>
      <c r="U5" s="318" t="s">
        <v>115</v>
      </c>
      <c r="V5" s="319"/>
      <c r="W5" s="318" t="s">
        <v>127</v>
      </c>
      <c r="X5" s="319"/>
      <c r="Y5" s="318" t="s">
        <v>81</v>
      </c>
      <c r="Z5" s="320"/>
      <c r="AA5" s="318" t="s">
        <v>115</v>
      </c>
      <c r="AB5" s="319"/>
      <c r="AC5" s="318" t="s">
        <v>127</v>
      </c>
      <c r="AD5" s="319"/>
      <c r="AE5" s="318" t="s">
        <v>81</v>
      </c>
      <c r="AF5" s="320"/>
      <c r="AG5" s="318" t="s">
        <v>115</v>
      </c>
      <c r="AH5" s="319"/>
      <c r="AI5" s="318" t="s">
        <v>127</v>
      </c>
      <c r="AJ5" s="319"/>
      <c r="AK5" s="326" t="s">
        <v>81</v>
      </c>
      <c r="AL5" s="327"/>
      <c r="AM5" s="62"/>
    </row>
    <row r="6" spans="1:39" s="56" customFormat="1">
      <c r="A6" s="143"/>
      <c r="B6" s="59"/>
      <c r="C6" s="63" t="s">
        <v>49</v>
      </c>
      <c r="D6" s="64" t="s">
        <v>50</v>
      </c>
      <c r="E6" s="64" t="s">
        <v>49</v>
      </c>
      <c r="F6" s="64" t="s">
        <v>50</v>
      </c>
      <c r="G6" s="64" t="s">
        <v>49</v>
      </c>
      <c r="H6" s="64" t="s">
        <v>50</v>
      </c>
      <c r="I6" s="64" t="s">
        <v>49</v>
      </c>
      <c r="J6" s="207" t="s">
        <v>50</v>
      </c>
      <c r="K6" s="207" t="s">
        <v>49</v>
      </c>
      <c r="L6" s="207" t="s">
        <v>50</v>
      </c>
      <c r="M6" s="207" t="s">
        <v>49</v>
      </c>
      <c r="N6" s="207" t="s">
        <v>50</v>
      </c>
      <c r="O6" s="207" t="s">
        <v>49</v>
      </c>
      <c r="P6" s="207" t="s">
        <v>50</v>
      </c>
      <c r="Q6" s="207" t="s">
        <v>49</v>
      </c>
      <c r="R6" s="207" t="s">
        <v>50</v>
      </c>
      <c r="S6" s="207" t="s">
        <v>49</v>
      </c>
      <c r="T6" s="207" t="s">
        <v>50</v>
      </c>
      <c r="U6" s="207" t="s">
        <v>49</v>
      </c>
      <c r="V6" s="207" t="s">
        <v>50</v>
      </c>
      <c r="W6" s="207" t="s">
        <v>49</v>
      </c>
      <c r="X6" s="207" t="s">
        <v>50</v>
      </c>
      <c r="Y6" s="207" t="s">
        <v>49</v>
      </c>
      <c r="Z6" s="207" t="s">
        <v>50</v>
      </c>
      <c r="AA6" s="207" t="s">
        <v>49</v>
      </c>
      <c r="AB6" s="207" t="s">
        <v>50</v>
      </c>
      <c r="AC6" s="207" t="s">
        <v>49</v>
      </c>
      <c r="AD6" s="207" t="s">
        <v>50</v>
      </c>
      <c r="AE6" s="207" t="s">
        <v>49</v>
      </c>
      <c r="AF6" s="207" t="s">
        <v>50</v>
      </c>
      <c r="AG6" s="207" t="s">
        <v>49</v>
      </c>
      <c r="AH6" s="207" t="s">
        <v>50</v>
      </c>
      <c r="AI6" s="207" t="s">
        <v>49</v>
      </c>
      <c r="AJ6" s="64" t="s">
        <v>50</v>
      </c>
      <c r="AK6" s="64" t="s">
        <v>49</v>
      </c>
      <c r="AL6" s="65" t="s">
        <v>50</v>
      </c>
      <c r="AM6" s="62"/>
    </row>
    <row r="7" spans="1:39" s="56" customFormat="1" ht="30">
      <c r="A7" s="101"/>
      <c r="B7" s="146" t="s">
        <v>18</v>
      </c>
      <c r="C7" s="78">
        <v>1853</v>
      </c>
      <c r="D7" s="66">
        <f t="shared" ref="D7:D14" si="0">C7/$C$14</f>
        <v>0.92835671342685366</v>
      </c>
      <c r="E7" s="78">
        <v>1850</v>
      </c>
      <c r="F7" s="66">
        <f>E7/$E$14</f>
        <v>0.91948310139165013</v>
      </c>
      <c r="G7" s="67">
        <f>E7-C7</f>
        <v>-3</v>
      </c>
      <c r="H7" s="66">
        <f>G7/$C$7</f>
        <v>-1.6189962223421479E-3</v>
      </c>
      <c r="I7" s="78">
        <v>1235</v>
      </c>
      <c r="J7" s="66">
        <f t="shared" ref="J7:J14" si="1">I7/$I$14</f>
        <v>0.85942936673625614</v>
      </c>
      <c r="K7" s="78">
        <v>1225</v>
      </c>
      <c r="L7" s="66">
        <f t="shared" ref="L7:L14" si="2">K7/$K$14</f>
        <v>0.8614627285513361</v>
      </c>
      <c r="M7" s="67">
        <f>K7-I7</f>
        <v>-10</v>
      </c>
      <c r="N7" s="66">
        <f>M7/$I$7</f>
        <v>-8.0971659919028341E-3</v>
      </c>
      <c r="O7" s="78">
        <v>141</v>
      </c>
      <c r="P7" s="66">
        <f>O7/$O$14</f>
        <v>0.9096774193548387</v>
      </c>
      <c r="Q7" s="78">
        <v>132</v>
      </c>
      <c r="R7" s="66">
        <f>Q7/$Q$14</f>
        <v>0.91034482758620694</v>
      </c>
      <c r="S7" s="67">
        <f>Q7-O7</f>
        <v>-9</v>
      </c>
      <c r="T7" s="66">
        <f>S7/$O$7</f>
        <v>-6.3829787234042548E-2</v>
      </c>
      <c r="U7" s="78">
        <v>1726</v>
      </c>
      <c r="V7" s="66">
        <f t="shared" ref="V7:V14" si="3">U7/$U$14</f>
        <v>0.88694758478931146</v>
      </c>
      <c r="W7" s="78">
        <v>1664</v>
      </c>
      <c r="X7" s="66">
        <f t="shared" ref="X7:X14" si="4">W7/$W$14</f>
        <v>0.88510638297872335</v>
      </c>
      <c r="Y7" s="67">
        <f>W7-U7</f>
        <v>-62</v>
      </c>
      <c r="Z7" s="66">
        <f>Y7/$U$7</f>
        <v>-3.5921205098493628E-2</v>
      </c>
      <c r="AA7" s="78">
        <v>525</v>
      </c>
      <c r="AB7" s="66">
        <f t="shared" ref="AB7:AB14" si="5">AA7/$AA$14</f>
        <v>0.74362606232294615</v>
      </c>
      <c r="AC7" s="78">
        <v>516</v>
      </c>
      <c r="AD7" s="66">
        <f t="shared" ref="AD7:AD14" si="6">AC7/$AC$14</f>
        <v>0.72778561354019744</v>
      </c>
      <c r="AE7" s="67">
        <f>AC7-AA7</f>
        <v>-9</v>
      </c>
      <c r="AF7" s="66">
        <f>AE7/$AA$7</f>
        <v>-1.7142857142857144E-2</v>
      </c>
      <c r="AG7" s="67">
        <f t="shared" ref="AG7:AG13" si="7">C7+I7+O7+U7+AA7</f>
        <v>5480</v>
      </c>
      <c r="AH7" s="66">
        <f t="shared" ref="AH7:AH14" si="8">AG7/$AG$14</f>
        <v>0.87820512820512819</v>
      </c>
      <c r="AI7" s="67">
        <f t="shared" ref="AI7:AI13" si="9">E7+K7+Q7+W7+AC7</f>
        <v>5387</v>
      </c>
      <c r="AJ7" s="66">
        <f t="shared" ref="AJ7:AJ14" si="10">AI7/$AI$14</f>
        <v>0.87337872892347601</v>
      </c>
      <c r="AK7" s="67">
        <f>AI7-AG7</f>
        <v>-93</v>
      </c>
      <c r="AL7" s="147">
        <f>AK7/$AG$7</f>
        <v>-1.6970802919708029E-2</v>
      </c>
    </row>
    <row r="8" spans="1:39" s="56" customFormat="1" ht="30">
      <c r="A8" s="102"/>
      <c r="B8" s="148" t="s">
        <v>19</v>
      </c>
      <c r="C8" s="78">
        <v>64</v>
      </c>
      <c r="D8" s="66">
        <f t="shared" si="0"/>
        <v>3.2064128256513023E-2</v>
      </c>
      <c r="E8" s="78">
        <v>79</v>
      </c>
      <c r="F8" s="66">
        <f>E8/$E$14</f>
        <v>3.9264413518886682E-2</v>
      </c>
      <c r="G8" s="67">
        <f t="shared" ref="G8:G14" si="11">E8-C8</f>
        <v>15</v>
      </c>
      <c r="H8" s="66">
        <f t="shared" ref="H8:H14" si="12">G8/$C$7</f>
        <v>8.094981111710739E-3</v>
      </c>
      <c r="I8" s="78">
        <v>98</v>
      </c>
      <c r="J8" s="66">
        <f t="shared" si="1"/>
        <v>6.819763395963814E-2</v>
      </c>
      <c r="K8" s="78">
        <v>102</v>
      </c>
      <c r="L8" s="66">
        <f t="shared" si="2"/>
        <v>7.1729957805907171E-2</v>
      </c>
      <c r="M8" s="67">
        <f t="shared" ref="M8:M14" si="13">K8-I8</f>
        <v>4</v>
      </c>
      <c r="N8" s="66">
        <f t="shared" ref="N8:N14" si="14">M8/$I$7</f>
        <v>3.2388663967611335E-3</v>
      </c>
      <c r="O8" s="78">
        <v>8</v>
      </c>
      <c r="P8" s="66">
        <f t="shared" ref="P8:P14" si="15">O8/$O$14</f>
        <v>5.1612903225806452E-2</v>
      </c>
      <c r="Q8" s="78">
        <v>9</v>
      </c>
      <c r="R8" s="66">
        <f t="shared" ref="R8:R14" si="16">Q8/$Q$14</f>
        <v>6.2068965517241378E-2</v>
      </c>
      <c r="S8" s="67">
        <f t="shared" ref="S8:S14" si="17">Q8-O8</f>
        <v>1</v>
      </c>
      <c r="T8" s="66">
        <f t="shared" ref="T8:T14" si="18">S8/$O$7</f>
        <v>7.0921985815602835E-3</v>
      </c>
      <c r="U8" s="78">
        <v>86</v>
      </c>
      <c r="V8" s="66">
        <f t="shared" si="3"/>
        <v>4.4193216855087356E-2</v>
      </c>
      <c r="W8" s="78">
        <v>84</v>
      </c>
      <c r="X8" s="66">
        <f t="shared" si="4"/>
        <v>4.4680851063829789E-2</v>
      </c>
      <c r="Y8" s="67">
        <f t="shared" ref="Y8:Y14" si="19">W8-U8</f>
        <v>-2</v>
      </c>
      <c r="Z8" s="66">
        <f t="shared" ref="Z8:Z14" si="20">Y8/$U$7</f>
        <v>-1.1587485515643105E-3</v>
      </c>
      <c r="AA8" s="78">
        <v>44</v>
      </c>
      <c r="AB8" s="66">
        <f t="shared" si="5"/>
        <v>6.2322946175637391E-2</v>
      </c>
      <c r="AC8" s="78">
        <v>46</v>
      </c>
      <c r="AD8" s="66">
        <f t="shared" si="6"/>
        <v>6.488011283497884E-2</v>
      </c>
      <c r="AE8" s="67">
        <f t="shared" ref="AE8:AE13" si="21">AC8-AA8</f>
        <v>2</v>
      </c>
      <c r="AF8" s="66">
        <f t="shared" ref="AF8:AF14" si="22">AE8/$AA$7</f>
        <v>3.8095238095238095E-3</v>
      </c>
      <c r="AG8" s="67">
        <f t="shared" si="7"/>
        <v>300</v>
      </c>
      <c r="AH8" s="66">
        <f t="shared" si="8"/>
        <v>4.807692307692308E-2</v>
      </c>
      <c r="AI8" s="67">
        <f t="shared" si="9"/>
        <v>320</v>
      </c>
      <c r="AJ8" s="55">
        <f t="shared" si="10"/>
        <v>5.1880674448767837E-2</v>
      </c>
      <c r="AK8" s="67">
        <f t="shared" ref="AK8:AK13" si="23">AI8-AG8</f>
        <v>20</v>
      </c>
      <c r="AL8" s="147">
        <f t="shared" ref="AL8:AL13" si="24">AK8/$AG$7</f>
        <v>3.6496350364963502E-3</v>
      </c>
    </row>
    <row r="9" spans="1:39" s="56" customFormat="1" ht="45">
      <c r="A9" s="102"/>
      <c r="B9" s="148" t="s">
        <v>20</v>
      </c>
      <c r="C9" s="78">
        <v>16</v>
      </c>
      <c r="D9" s="66">
        <f t="shared" si="0"/>
        <v>8.0160320641282558E-3</v>
      </c>
      <c r="E9" s="78">
        <v>17</v>
      </c>
      <c r="F9" s="66">
        <f t="shared" ref="F9:F14" si="25">E9/$E$14</f>
        <v>8.4493041749502985E-3</v>
      </c>
      <c r="G9" s="67">
        <f t="shared" si="11"/>
        <v>1</v>
      </c>
      <c r="H9" s="66">
        <f t="shared" si="12"/>
        <v>5.3966540744738263E-4</v>
      </c>
      <c r="I9" s="78">
        <v>14</v>
      </c>
      <c r="J9" s="66">
        <f t="shared" si="1"/>
        <v>9.7425191370911629E-3</v>
      </c>
      <c r="K9" s="78">
        <v>12</v>
      </c>
      <c r="L9" s="66">
        <f t="shared" si="2"/>
        <v>8.4388185654008432E-3</v>
      </c>
      <c r="M9" s="67">
        <f t="shared" si="13"/>
        <v>-2</v>
      </c>
      <c r="N9" s="66">
        <f t="shared" si="14"/>
        <v>-1.6194331983805667E-3</v>
      </c>
      <c r="O9" s="78"/>
      <c r="P9" s="66">
        <f t="shared" si="15"/>
        <v>0</v>
      </c>
      <c r="Q9" s="78">
        <v>1</v>
      </c>
      <c r="R9" s="66">
        <f t="shared" si="16"/>
        <v>6.8965517241379309E-3</v>
      </c>
      <c r="S9" s="67">
        <f t="shared" si="17"/>
        <v>1</v>
      </c>
      <c r="T9" s="66">
        <f t="shared" si="18"/>
        <v>7.0921985815602835E-3</v>
      </c>
      <c r="U9" s="78">
        <v>5</v>
      </c>
      <c r="V9" s="66">
        <f t="shared" si="3"/>
        <v>2.5693730729701952E-3</v>
      </c>
      <c r="W9" s="78">
        <v>5</v>
      </c>
      <c r="X9" s="66">
        <f t="shared" si="4"/>
        <v>2.6595744680851063E-3</v>
      </c>
      <c r="Y9" s="67">
        <f t="shared" si="19"/>
        <v>0</v>
      </c>
      <c r="Z9" s="66">
        <f t="shared" si="20"/>
        <v>0</v>
      </c>
      <c r="AA9" s="78">
        <v>17</v>
      </c>
      <c r="AB9" s="66">
        <f t="shared" si="5"/>
        <v>2.4079320113314446E-2</v>
      </c>
      <c r="AC9" s="78">
        <v>15</v>
      </c>
      <c r="AD9" s="66">
        <f t="shared" si="6"/>
        <v>2.1156558533145273E-2</v>
      </c>
      <c r="AE9" s="67">
        <f t="shared" si="21"/>
        <v>-2</v>
      </c>
      <c r="AF9" s="66">
        <f t="shared" si="22"/>
        <v>-3.8095238095238095E-3</v>
      </c>
      <c r="AG9" s="67">
        <f t="shared" si="7"/>
        <v>52</v>
      </c>
      <c r="AH9" s="66">
        <f t="shared" si="8"/>
        <v>8.3333333333333332E-3</v>
      </c>
      <c r="AI9" s="67">
        <f t="shared" si="9"/>
        <v>50</v>
      </c>
      <c r="AJ9" s="55">
        <f t="shared" si="10"/>
        <v>8.1063553826199748E-3</v>
      </c>
      <c r="AK9" s="67">
        <f t="shared" si="23"/>
        <v>-2</v>
      </c>
      <c r="AL9" s="147">
        <f t="shared" si="24"/>
        <v>-3.6496350364963501E-4</v>
      </c>
    </row>
    <row r="10" spans="1:39" s="56" customFormat="1" ht="30">
      <c r="A10" s="102"/>
      <c r="B10" s="146" t="s">
        <v>21</v>
      </c>
      <c r="C10" s="78">
        <v>5</v>
      </c>
      <c r="D10" s="66">
        <f t="shared" si="0"/>
        <v>2.5050100200400801E-3</v>
      </c>
      <c r="E10" s="78">
        <v>5</v>
      </c>
      <c r="F10" s="66">
        <f t="shared" si="25"/>
        <v>2.485089463220676E-3</v>
      </c>
      <c r="G10" s="67">
        <f t="shared" si="11"/>
        <v>0</v>
      </c>
      <c r="H10" s="66">
        <f t="shared" si="12"/>
        <v>0</v>
      </c>
      <c r="I10" s="78">
        <v>12</v>
      </c>
      <c r="J10" s="66">
        <f t="shared" si="1"/>
        <v>8.350730688935281E-3</v>
      </c>
      <c r="K10" s="78">
        <v>13</v>
      </c>
      <c r="L10" s="66">
        <f t="shared" si="2"/>
        <v>9.1420534458509142E-3</v>
      </c>
      <c r="M10" s="67">
        <f t="shared" si="13"/>
        <v>1</v>
      </c>
      <c r="N10" s="66">
        <f t="shared" si="14"/>
        <v>8.0971659919028337E-4</v>
      </c>
      <c r="O10" s="78">
        <v>2</v>
      </c>
      <c r="P10" s="66">
        <f t="shared" si="15"/>
        <v>1.2903225806451613E-2</v>
      </c>
      <c r="Q10" s="78">
        <v>0</v>
      </c>
      <c r="R10" s="66">
        <f t="shared" si="16"/>
        <v>0</v>
      </c>
      <c r="S10" s="67">
        <f t="shared" si="17"/>
        <v>-2</v>
      </c>
      <c r="T10" s="66">
        <f t="shared" si="18"/>
        <v>-1.4184397163120567E-2</v>
      </c>
      <c r="U10" s="78">
        <v>15</v>
      </c>
      <c r="V10" s="66">
        <f t="shared" si="3"/>
        <v>7.7081192189105861E-3</v>
      </c>
      <c r="W10" s="78">
        <v>12</v>
      </c>
      <c r="X10" s="66">
        <f t="shared" si="4"/>
        <v>6.382978723404255E-3</v>
      </c>
      <c r="Y10" s="67">
        <f t="shared" si="19"/>
        <v>-3</v>
      </c>
      <c r="Z10" s="66">
        <f t="shared" si="20"/>
        <v>-1.7381228273464658E-3</v>
      </c>
      <c r="AA10" s="78">
        <v>30</v>
      </c>
      <c r="AB10" s="66">
        <f t="shared" si="5"/>
        <v>4.2492917847025496E-2</v>
      </c>
      <c r="AC10" s="78">
        <v>29</v>
      </c>
      <c r="AD10" s="66">
        <f t="shared" si="6"/>
        <v>4.0902679830747531E-2</v>
      </c>
      <c r="AE10" s="67">
        <f t="shared" si="21"/>
        <v>-1</v>
      </c>
      <c r="AF10" s="66">
        <f t="shared" si="22"/>
        <v>-1.9047619047619048E-3</v>
      </c>
      <c r="AG10" s="67">
        <f t="shared" si="7"/>
        <v>64</v>
      </c>
      <c r="AH10" s="66">
        <f t="shared" si="8"/>
        <v>1.0256410256410256E-2</v>
      </c>
      <c r="AI10" s="67">
        <f t="shared" si="9"/>
        <v>59</v>
      </c>
      <c r="AJ10" s="55">
        <f t="shared" si="10"/>
        <v>9.5654993514915701E-3</v>
      </c>
      <c r="AK10" s="67">
        <f t="shared" si="23"/>
        <v>-5</v>
      </c>
      <c r="AL10" s="147">
        <f t="shared" si="24"/>
        <v>-9.1240875912408756E-4</v>
      </c>
    </row>
    <row r="11" spans="1:39" s="56" customFormat="1" ht="16.5" customHeight="1">
      <c r="A11" s="102"/>
      <c r="B11" s="146" t="s">
        <v>22</v>
      </c>
      <c r="C11" s="78">
        <v>53</v>
      </c>
      <c r="D11" s="66">
        <f t="shared" si="0"/>
        <v>2.6553106212424848E-2</v>
      </c>
      <c r="E11" s="78">
        <v>56</v>
      </c>
      <c r="F11" s="66">
        <f t="shared" si="25"/>
        <v>2.7833001988071572E-2</v>
      </c>
      <c r="G11" s="67">
        <f t="shared" si="11"/>
        <v>3</v>
      </c>
      <c r="H11" s="66">
        <f t="shared" si="12"/>
        <v>1.6189962223421479E-3</v>
      </c>
      <c r="I11" s="78">
        <v>34</v>
      </c>
      <c r="J11" s="66">
        <f t="shared" si="1"/>
        <v>2.3660403618649965E-2</v>
      </c>
      <c r="K11" s="78">
        <v>33</v>
      </c>
      <c r="L11" s="66">
        <f t="shared" si="2"/>
        <v>2.3206751054852322E-2</v>
      </c>
      <c r="M11" s="67">
        <f t="shared" si="13"/>
        <v>-1</v>
      </c>
      <c r="N11" s="66">
        <f t="shared" si="14"/>
        <v>-8.0971659919028337E-4</v>
      </c>
      <c r="O11" s="78">
        <v>1</v>
      </c>
      <c r="P11" s="66">
        <f t="shared" si="15"/>
        <v>6.4516129032258064E-3</v>
      </c>
      <c r="Q11" s="78">
        <v>1</v>
      </c>
      <c r="R11" s="66">
        <f t="shared" si="16"/>
        <v>6.8965517241379309E-3</v>
      </c>
      <c r="S11" s="67">
        <f t="shared" si="17"/>
        <v>0</v>
      </c>
      <c r="T11" s="66">
        <f t="shared" si="18"/>
        <v>0</v>
      </c>
      <c r="U11" s="78">
        <v>48</v>
      </c>
      <c r="V11" s="66">
        <f t="shared" si="3"/>
        <v>2.4665981500513873E-2</v>
      </c>
      <c r="W11" s="78">
        <v>43</v>
      </c>
      <c r="X11" s="66">
        <f t="shared" si="4"/>
        <v>2.2872340425531913E-2</v>
      </c>
      <c r="Y11" s="67">
        <f t="shared" si="19"/>
        <v>-5</v>
      </c>
      <c r="Z11" s="66">
        <f t="shared" si="20"/>
        <v>-2.8968713789107765E-3</v>
      </c>
      <c r="AA11" s="78">
        <v>25</v>
      </c>
      <c r="AB11" s="66">
        <f t="shared" si="5"/>
        <v>3.5410764872521247E-2</v>
      </c>
      <c r="AC11" s="78">
        <v>25</v>
      </c>
      <c r="AD11" s="66">
        <f t="shared" si="6"/>
        <v>3.5260930888575459E-2</v>
      </c>
      <c r="AE11" s="67">
        <f t="shared" si="21"/>
        <v>0</v>
      </c>
      <c r="AF11" s="66">
        <f t="shared" si="22"/>
        <v>0</v>
      </c>
      <c r="AG11" s="67">
        <f t="shared" si="7"/>
        <v>161</v>
      </c>
      <c r="AH11" s="66">
        <f t="shared" si="8"/>
        <v>2.580128205128205E-2</v>
      </c>
      <c r="AI11" s="67">
        <f t="shared" si="9"/>
        <v>158</v>
      </c>
      <c r="AJ11" s="55">
        <f t="shared" si="10"/>
        <v>2.5616083009079117E-2</v>
      </c>
      <c r="AK11" s="67">
        <f t="shared" si="23"/>
        <v>-3</v>
      </c>
      <c r="AL11" s="147">
        <f t="shared" si="24"/>
        <v>-5.474452554744526E-4</v>
      </c>
    </row>
    <row r="12" spans="1:39" s="56" customFormat="1" ht="45">
      <c r="A12" s="102"/>
      <c r="B12" s="146" t="s">
        <v>23</v>
      </c>
      <c r="C12" s="78">
        <v>3</v>
      </c>
      <c r="D12" s="66">
        <f t="shared" si="0"/>
        <v>1.5030060120240481E-3</v>
      </c>
      <c r="E12" s="78">
        <v>2</v>
      </c>
      <c r="F12" s="66">
        <f t="shared" si="25"/>
        <v>9.9403578528827028E-4</v>
      </c>
      <c r="G12" s="67">
        <f t="shared" si="11"/>
        <v>-1</v>
      </c>
      <c r="H12" s="66">
        <f t="shared" si="12"/>
        <v>-5.3966540744738263E-4</v>
      </c>
      <c r="I12" s="78">
        <v>35</v>
      </c>
      <c r="J12" s="66">
        <f t="shared" si="1"/>
        <v>2.4356297842727904E-2</v>
      </c>
      <c r="K12" s="78">
        <v>28</v>
      </c>
      <c r="L12" s="66">
        <f t="shared" si="2"/>
        <v>1.969057665260197E-2</v>
      </c>
      <c r="M12" s="67">
        <f t="shared" si="13"/>
        <v>-7</v>
      </c>
      <c r="N12" s="66">
        <f t="shared" si="14"/>
        <v>-5.6680161943319842E-3</v>
      </c>
      <c r="O12" s="78">
        <v>2</v>
      </c>
      <c r="P12" s="66">
        <f t="shared" si="15"/>
        <v>1.2903225806451613E-2</v>
      </c>
      <c r="Q12" s="78">
        <v>2</v>
      </c>
      <c r="R12" s="66">
        <f t="shared" si="16"/>
        <v>1.3793103448275862E-2</v>
      </c>
      <c r="S12" s="67">
        <f t="shared" si="17"/>
        <v>0</v>
      </c>
      <c r="T12" s="66">
        <f t="shared" si="18"/>
        <v>0</v>
      </c>
      <c r="U12" s="78">
        <v>47</v>
      </c>
      <c r="V12" s="66">
        <f t="shared" si="3"/>
        <v>2.4152106885919837E-2</v>
      </c>
      <c r="W12" s="78">
        <v>51</v>
      </c>
      <c r="X12" s="66">
        <f t="shared" si="4"/>
        <v>2.7127659574468086E-2</v>
      </c>
      <c r="Y12" s="67">
        <f t="shared" si="19"/>
        <v>4</v>
      </c>
      <c r="Z12" s="66">
        <f t="shared" si="20"/>
        <v>2.3174971031286211E-3</v>
      </c>
      <c r="AA12" s="78">
        <v>53</v>
      </c>
      <c r="AB12" s="66">
        <f t="shared" si="5"/>
        <v>7.5070821529745049E-2</v>
      </c>
      <c r="AC12" s="78">
        <v>65</v>
      </c>
      <c r="AD12" s="66">
        <f t="shared" si="6"/>
        <v>9.1678420310296188E-2</v>
      </c>
      <c r="AE12" s="67">
        <f t="shared" si="21"/>
        <v>12</v>
      </c>
      <c r="AF12" s="66">
        <f t="shared" si="22"/>
        <v>2.2857142857142857E-2</v>
      </c>
      <c r="AG12" s="67">
        <f t="shared" si="7"/>
        <v>140</v>
      </c>
      <c r="AH12" s="66">
        <f t="shared" si="8"/>
        <v>2.2435897435897436E-2</v>
      </c>
      <c r="AI12" s="67">
        <f t="shared" si="9"/>
        <v>148</v>
      </c>
      <c r="AJ12" s="55">
        <f t="shared" si="10"/>
        <v>2.3994811932555125E-2</v>
      </c>
      <c r="AK12" s="67">
        <f t="shared" si="23"/>
        <v>8</v>
      </c>
      <c r="AL12" s="147">
        <v>-0.13</v>
      </c>
    </row>
    <row r="13" spans="1:39" s="56" customFormat="1" ht="45.75" thickBot="1">
      <c r="A13" s="103"/>
      <c r="B13" s="146" t="s">
        <v>24</v>
      </c>
      <c r="C13" s="78">
        <v>2</v>
      </c>
      <c r="D13" s="66">
        <f t="shared" si="0"/>
        <v>1.002004008016032E-3</v>
      </c>
      <c r="E13" s="78">
        <v>3</v>
      </c>
      <c r="F13" s="66">
        <f t="shared" si="25"/>
        <v>1.4910536779324055E-3</v>
      </c>
      <c r="G13" s="67">
        <f t="shared" si="11"/>
        <v>1</v>
      </c>
      <c r="H13" s="66">
        <f t="shared" si="12"/>
        <v>5.3966540744738263E-4</v>
      </c>
      <c r="I13" s="78">
        <v>9</v>
      </c>
      <c r="J13" s="66">
        <f t="shared" si="1"/>
        <v>6.2630480167014616E-3</v>
      </c>
      <c r="K13" s="78">
        <v>9</v>
      </c>
      <c r="L13" s="66">
        <f t="shared" si="2"/>
        <v>6.3291139240506328E-3</v>
      </c>
      <c r="M13" s="67">
        <f t="shared" si="13"/>
        <v>0</v>
      </c>
      <c r="N13" s="66">
        <f t="shared" si="14"/>
        <v>0</v>
      </c>
      <c r="O13" s="78">
        <v>1</v>
      </c>
      <c r="P13" s="66">
        <f t="shared" si="15"/>
        <v>6.4516129032258064E-3</v>
      </c>
      <c r="Q13" s="78">
        <v>0</v>
      </c>
      <c r="R13" s="66">
        <f t="shared" si="16"/>
        <v>0</v>
      </c>
      <c r="S13" s="67">
        <f t="shared" si="17"/>
        <v>-1</v>
      </c>
      <c r="T13" s="66">
        <f t="shared" si="18"/>
        <v>-7.0921985815602835E-3</v>
      </c>
      <c r="U13" s="78">
        <v>19</v>
      </c>
      <c r="V13" s="66">
        <f t="shared" si="3"/>
        <v>9.7636176772867428E-3</v>
      </c>
      <c r="W13" s="78">
        <v>21</v>
      </c>
      <c r="X13" s="66">
        <f t="shared" si="4"/>
        <v>1.1170212765957447E-2</v>
      </c>
      <c r="Y13" s="67">
        <f t="shared" si="19"/>
        <v>2</v>
      </c>
      <c r="Z13" s="66">
        <f t="shared" si="20"/>
        <v>1.1587485515643105E-3</v>
      </c>
      <c r="AA13" s="78">
        <v>12</v>
      </c>
      <c r="AB13" s="66">
        <f t="shared" si="5"/>
        <v>1.69971671388102E-2</v>
      </c>
      <c r="AC13" s="78">
        <v>13</v>
      </c>
      <c r="AD13" s="66">
        <f t="shared" si="6"/>
        <v>1.8335684062059238E-2</v>
      </c>
      <c r="AE13" s="67">
        <f t="shared" si="21"/>
        <v>1</v>
      </c>
      <c r="AF13" s="66">
        <f t="shared" si="22"/>
        <v>1.9047619047619048E-3</v>
      </c>
      <c r="AG13" s="67">
        <f t="shared" si="7"/>
        <v>43</v>
      </c>
      <c r="AH13" s="66">
        <f t="shared" si="8"/>
        <v>6.8910256410256408E-3</v>
      </c>
      <c r="AI13" s="67">
        <f t="shared" si="9"/>
        <v>46</v>
      </c>
      <c r="AJ13" s="55">
        <f t="shared" si="10"/>
        <v>7.4578469520103765E-3</v>
      </c>
      <c r="AK13" s="67">
        <f t="shared" si="23"/>
        <v>3</v>
      </c>
      <c r="AL13" s="147">
        <f t="shared" si="24"/>
        <v>5.474452554744526E-4</v>
      </c>
    </row>
    <row r="14" spans="1:39" s="56" customFormat="1" ht="15.75" thickBot="1">
      <c r="A14" s="145"/>
      <c r="B14" s="137" t="s">
        <v>16</v>
      </c>
      <c r="C14" s="223">
        <f>SUM(C7:C13)</f>
        <v>1996</v>
      </c>
      <c r="D14" s="220">
        <f t="shared" si="0"/>
        <v>1</v>
      </c>
      <c r="E14" s="223">
        <f>SUM(E7:E13)</f>
        <v>2012</v>
      </c>
      <c r="F14" s="220">
        <f t="shared" si="25"/>
        <v>1</v>
      </c>
      <c r="G14" s="221">
        <f t="shared" si="11"/>
        <v>16</v>
      </c>
      <c r="H14" s="200">
        <f t="shared" si="12"/>
        <v>8.634646519158122E-3</v>
      </c>
      <c r="I14" s="223">
        <v>1437</v>
      </c>
      <c r="J14" s="200">
        <f t="shared" si="1"/>
        <v>1</v>
      </c>
      <c r="K14" s="223">
        <f>SUM(K7:K13)</f>
        <v>1422</v>
      </c>
      <c r="L14" s="220">
        <f t="shared" si="2"/>
        <v>1</v>
      </c>
      <c r="M14" s="221">
        <f t="shared" si="13"/>
        <v>-15</v>
      </c>
      <c r="N14" s="220">
        <f t="shared" si="14"/>
        <v>-1.2145748987854251E-2</v>
      </c>
      <c r="O14" s="223">
        <f>SUM(O7:O13)</f>
        <v>155</v>
      </c>
      <c r="P14" s="200">
        <f t="shared" si="15"/>
        <v>1</v>
      </c>
      <c r="Q14" s="223">
        <f>SUM(Q7:Q13)</f>
        <v>145</v>
      </c>
      <c r="R14" s="200">
        <f t="shared" si="16"/>
        <v>1</v>
      </c>
      <c r="S14" s="221">
        <f t="shared" si="17"/>
        <v>-10</v>
      </c>
      <c r="T14" s="200">
        <f t="shared" si="18"/>
        <v>-7.0921985815602842E-2</v>
      </c>
      <c r="U14" s="223">
        <f>SUM(U7:U13)</f>
        <v>1946</v>
      </c>
      <c r="V14" s="220">
        <f t="shared" si="3"/>
        <v>1</v>
      </c>
      <c r="W14" s="223">
        <f>SUM(W7:W13)</f>
        <v>1880</v>
      </c>
      <c r="X14" s="220">
        <f t="shared" si="4"/>
        <v>1</v>
      </c>
      <c r="Y14" s="221">
        <f t="shared" si="19"/>
        <v>-66</v>
      </c>
      <c r="Z14" s="220">
        <f t="shared" si="20"/>
        <v>-3.8238702201622246E-2</v>
      </c>
      <c r="AA14" s="223">
        <f>SUM(AA7:AA13)</f>
        <v>706</v>
      </c>
      <c r="AB14" s="220">
        <f t="shared" si="5"/>
        <v>1</v>
      </c>
      <c r="AC14" s="223">
        <f>SUM(AC7:AC13)</f>
        <v>709</v>
      </c>
      <c r="AD14" s="220">
        <f t="shared" si="6"/>
        <v>1</v>
      </c>
      <c r="AE14" s="222">
        <f>AC14-AA14</f>
        <v>3</v>
      </c>
      <c r="AF14" s="220">
        <f t="shared" si="22"/>
        <v>5.7142857142857143E-3</v>
      </c>
      <c r="AG14" s="222">
        <f>SUM(AG7:AG13)</f>
        <v>6240</v>
      </c>
      <c r="AH14" s="220">
        <f t="shared" si="8"/>
        <v>1</v>
      </c>
      <c r="AI14" s="149">
        <f>SUM(AI7:AI13)</f>
        <v>6168</v>
      </c>
      <c r="AJ14" s="150">
        <f t="shared" si="10"/>
        <v>1</v>
      </c>
      <c r="AK14" s="149">
        <f>AI14-AG14</f>
        <v>-72</v>
      </c>
      <c r="AL14" s="151">
        <f>AK14/$AK$14</f>
        <v>1</v>
      </c>
    </row>
    <row r="15" spans="1:39" s="56" customFormat="1" ht="15.75" thickBot="1">
      <c r="A15" s="68"/>
      <c r="B15" s="68"/>
      <c r="C15" s="69"/>
      <c r="D15" s="70"/>
      <c r="E15" s="71"/>
      <c r="F15" s="70"/>
      <c r="G15" s="72"/>
      <c r="H15" s="70"/>
      <c r="I15" s="73"/>
      <c r="J15" s="70"/>
      <c r="K15" s="74"/>
      <c r="L15" s="70"/>
      <c r="M15" s="72"/>
      <c r="N15" s="70"/>
      <c r="O15" s="73"/>
      <c r="P15" s="70"/>
      <c r="Q15" s="74"/>
      <c r="R15" s="70"/>
      <c r="S15" s="72"/>
      <c r="T15" s="70"/>
      <c r="U15" s="223"/>
      <c r="V15" s="70"/>
      <c r="W15" s="71"/>
      <c r="X15" s="70"/>
      <c r="Y15" s="72"/>
      <c r="Z15" s="70"/>
      <c r="AA15" s="69"/>
      <c r="AB15" s="70"/>
      <c r="AC15" s="71"/>
      <c r="AD15" s="70"/>
      <c r="AE15" s="71"/>
      <c r="AF15" s="70"/>
      <c r="AG15" s="71"/>
      <c r="AH15" s="70"/>
      <c r="AI15" s="75"/>
      <c r="AJ15" s="76"/>
      <c r="AK15" s="72"/>
      <c r="AL15" s="70"/>
    </row>
    <row r="16" spans="1:39" s="53" customFormat="1" ht="18.75">
      <c r="A16" s="22"/>
      <c r="B16" s="77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2:40" ht="18.75">
      <c r="B17" s="88"/>
      <c r="AE17" s="22"/>
      <c r="AF17" s="22"/>
      <c r="AG17" s="22"/>
      <c r="AH17" s="22"/>
      <c r="AI17" s="22"/>
      <c r="AJ17" s="22"/>
      <c r="AK17" s="22"/>
      <c r="AL17" s="22"/>
    </row>
    <row r="18" spans="2:40">
      <c r="AE18" s="22"/>
      <c r="AF18" s="22"/>
      <c r="AG18" s="22"/>
      <c r="AH18" s="22"/>
      <c r="AI18" s="22"/>
      <c r="AJ18" s="22"/>
      <c r="AK18" s="22"/>
      <c r="AL18" s="22"/>
    </row>
    <row r="19" spans="2:40">
      <c r="AE19" s="22"/>
      <c r="AF19" s="22"/>
      <c r="AG19" s="22"/>
      <c r="AH19" s="22"/>
      <c r="AI19" s="22"/>
      <c r="AJ19" s="22"/>
      <c r="AK19" s="22"/>
      <c r="AL19" s="22"/>
    </row>
    <row r="20" spans="2:40" ht="15.75" customHeight="1">
      <c r="AI20" s="22"/>
      <c r="AJ20" s="22"/>
      <c r="AK20" s="22"/>
      <c r="AL20" s="22"/>
      <c r="AM20" s="22"/>
      <c r="AN20" s="22"/>
    </row>
    <row r="21" spans="2:40">
      <c r="AI21" s="22"/>
      <c r="AJ21" s="22"/>
      <c r="AK21" s="22"/>
      <c r="AL21" s="22"/>
      <c r="AM21" s="22"/>
      <c r="AN21" s="22"/>
    </row>
    <row r="22" spans="2:40">
      <c r="AI22" s="22"/>
      <c r="AJ22" s="22"/>
      <c r="AK22" s="22"/>
      <c r="AL22" s="22"/>
      <c r="AM22" s="22"/>
      <c r="AN22" s="22"/>
    </row>
    <row r="23" spans="2:40">
      <c r="AI23" s="22"/>
      <c r="AJ23" s="22"/>
      <c r="AK23" s="22"/>
      <c r="AL23" s="22"/>
      <c r="AM23" s="22"/>
      <c r="AN23" s="22"/>
    </row>
    <row r="24" spans="2:40">
      <c r="AI24" s="22"/>
      <c r="AJ24" s="22"/>
      <c r="AK24" s="22"/>
      <c r="AL24" s="22"/>
      <c r="AM24" s="22"/>
      <c r="AN24" s="22"/>
    </row>
    <row r="25" spans="2:40">
      <c r="AI25" s="22"/>
      <c r="AJ25" s="22"/>
      <c r="AK25" s="22"/>
      <c r="AL25" s="22"/>
      <c r="AM25" s="22"/>
      <c r="AN25" s="22"/>
    </row>
    <row r="26" spans="2:40">
      <c r="AI26" s="22"/>
      <c r="AJ26" s="22"/>
      <c r="AK26" s="22"/>
      <c r="AL26" s="22"/>
      <c r="AM26" s="22"/>
      <c r="AN26" s="22"/>
    </row>
    <row r="27" spans="2:40">
      <c r="AI27" s="22"/>
      <c r="AJ27" s="22"/>
      <c r="AK27" s="22"/>
      <c r="AL27" s="22"/>
      <c r="AM27" s="22"/>
      <c r="AN27" s="22">
        <f>SUM(AM27:AM27)</f>
        <v>0</v>
      </c>
    </row>
    <row r="28" spans="2:40">
      <c r="AI28" s="22"/>
      <c r="AJ28" s="22"/>
      <c r="AK28" s="22"/>
      <c r="AL28" s="22"/>
      <c r="AM28" s="22"/>
      <c r="AN28" s="22">
        <f>SUM(AM28:AM28)</f>
        <v>0</v>
      </c>
    </row>
    <row r="29" spans="2:40">
      <c r="AI29" s="22"/>
      <c r="AJ29" s="22"/>
      <c r="AK29" s="22"/>
      <c r="AL29" s="22"/>
      <c r="AM29" s="22"/>
      <c r="AN29" s="22">
        <f>SUM(AM29:AM29)</f>
        <v>0</v>
      </c>
    </row>
    <row r="30" spans="2:40">
      <c r="AI30" s="22"/>
      <c r="AJ30" s="22"/>
      <c r="AK30" s="22"/>
      <c r="AL30" s="22"/>
      <c r="AM30" s="22"/>
      <c r="AN30" s="22">
        <f>SUM(AM30:AM30)</f>
        <v>0</v>
      </c>
    </row>
    <row r="31" spans="2:40">
      <c r="AI31" s="22"/>
      <c r="AJ31" s="22"/>
      <c r="AK31" s="22"/>
      <c r="AL31" s="22"/>
      <c r="AM31" s="22"/>
      <c r="AN31" s="22">
        <f>SUM(AM31:AM31)</f>
        <v>0</v>
      </c>
    </row>
    <row r="32" spans="2:40">
      <c r="AI32" s="22"/>
      <c r="AJ32" s="22"/>
      <c r="AK32" s="22"/>
      <c r="AL32" s="22"/>
      <c r="AM32" s="22"/>
      <c r="AN32" s="22"/>
    </row>
    <row r="33" spans="35:40">
      <c r="AI33" s="22"/>
      <c r="AJ33" s="22"/>
      <c r="AK33" s="22"/>
      <c r="AL33" s="22"/>
      <c r="AM33" s="22"/>
      <c r="AN33" s="22"/>
    </row>
    <row r="34" spans="35:40">
      <c r="AI34" s="22"/>
      <c r="AJ34" s="22"/>
      <c r="AK34" s="22"/>
      <c r="AL34" s="22"/>
      <c r="AM34" s="22"/>
      <c r="AN34" s="22">
        <f t="shared" ref="AN34:AN41" si="26">SUM(AM34:AM34)</f>
        <v>0</v>
      </c>
    </row>
    <row r="35" spans="35:40">
      <c r="AI35" s="22"/>
      <c r="AJ35" s="22"/>
      <c r="AK35" s="22"/>
      <c r="AL35" s="22"/>
      <c r="AM35" s="22"/>
      <c r="AN35" s="22">
        <f t="shared" si="26"/>
        <v>0</v>
      </c>
    </row>
    <row r="36" spans="35:40">
      <c r="AI36" s="22"/>
      <c r="AJ36" s="22"/>
      <c r="AK36" s="22"/>
      <c r="AL36" s="22"/>
      <c r="AM36" s="22"/>
      <c r="AN36" s="22">
        <f t="shared" si="26"/>
        <v>0</v>
      </c>
    </row>
    <row r="37" spans="35:40">
      <c r="AI37" s="22"/>
      <c r="AJ37" s="22"/>
      <c r="AK37" s="22"/>
      <c r="AL37" s="22"/>
      <c r="AM37" s="22"/>
      <c r="AN37" s="22">
        <f t="shared" si="26"/>
        <v>0</v>
      </c>
    </row>
    <row r="38" spans="35:40">
      <c r="AI38" s="22"/>
      <c r="AJ38" s="22"/>
      <c r="AK38" s="22"/>
      <c r="AL38" s="22"/>
      <c r="AM38" s="22"/>
      <c r="AN38" s="22">
        <f t="shared" si="26"/>
        <v>0</v>
      </c>
    </row>
    <row r="39" spans="35:40">
      <c r="AI39" s="22"/>
      <c r="AJ39" s="22"/>
      <c r="AK39" s="22"/>
      <c r="AL39" s="22"/>
      <c r="AM39" s="22"/>
      <c r="AN39" s="22">
        <f t="shared" si="26"/>
        <v>0</v>
      </c>
    </row>
    <row r="40" spans="35:40">
      <c r="AI40" s="22"/>
      <c r="AJ40" s="22"/>
      <c r="AK40" s="22"/>
      <c r="AL40" s="22"/>
      <c r="AM40" s="22"/>
      <c r="AN40" s="22">
        <f t="shared" si="26"/>
        <v>0</v>
      </c>
    </row>
    <row r="41" spans="35:40">
      <c r="AI41" s="22"/>
      <c r="AJ41" s="22"/>
      <c r="AK41" s="22"/>
      <c r="AL41" s="22"/>
      <c r="AM41" s="22"/>
      <c r="AN41" s="22">
        <f t="shared" si="26"/>
        <v>0</v>
      </c>
    </row>
    <row r="42" spans="35:40">
      <c r="AI42" s="22"/>
      <c r="AJ42" s="22"/>
      <c r="AK42" s="22"/>
      <c r="AL42" s="22"/>
      <c r="AM42" s="22"/>
      <c r="AN42" s="22"/>
    </row>
    <row r="43" spans="35:40">
      <c r="AI43" s="22"/>
      <c r="AJ43" s="22"/>
      <c r="AK43" s="22"/>
      <c r="AL43" s="22"/>
      <c r="AM43" s="22"/>
      <c r="AN43" s="22">
        <f t="shared" ref="AN43:AN49" si="27">SUM(AM43:AM43)</f>
        <v>0</v>
      </c>
    </row>
    <row r="44" spans="35:40">
      <c r="AI44" s="22"/>
      <c r="AJ44" s="22"/>
      <c r="AK44" s="22"/>
      <c r="AL44" s="22"/>
      <c r="AM44" s="22"/>
      <c r="AN44" s="22">
        <f t="shared" si="27"/>
        <v>0</v>
      </c>
    </row>
    <row r="45" spans="35:40">
      <c r="AI45" s="22"/>
      <c r="AJ45" s="22"/>
      <c r="AK45" s="22"/>
      <c r="AL45" s="22"/>
      <c r="AM45" s="22"/>
      <c r="AN45" s="22">
        <f t="shared" si="27"/>
        <v>0</v>
      </c>
    </row>
    <row r="46" spans="35:40">
      <c r="AI46" s="22"/>
      <c r="AJ46" s="22"/>
      <c r="AK46" s="22"/>
      <c r="AL46" s="22"/>
      <c r="AM46" s="22"/>
      <c r="AN46" s="22">
        <f t="shared" si="27"/>
        <v>0</v>
      </c>
    </row>
    <row r="47" spans="35:40">
      <c r="AI47" s="22"/>
      <c r="AJ47" s="22"/>
      <c r="AK47" s="22"/>
      <c r="AL47" s="22"/>
      <c r="AM47" s="22"/>
      <c r="AN47" s="22">
        <f t="shared" si="27"/>
        <v>0</v>
      </c>
    </row>
    <row r="48" spans="35:40">
      <c r="AI48" s="22"/>
      <c r="AJ48" s="22"/>
      <c r="AK48" s="22"/>
      <c r="AL48" s="22"/>
      <c r="AM48" s="22"/>
      <c r="AN48" s="22">
        <f t="shared" si="27"/>
        <v>0</v>
      </c>
    </row>
    <row r="49" spans="1:40">
      <c r="AI49" s="22"/>
      <c r="AJ49" s="22"/>
      <c r="AK49" s="22"/>
      <c r="AL49" s="22"/>
      <c r="AM49" s="22"/>
      <c r="AN49" s="22">
        <f t="shared" si="27"/>
        <v>0</v>
      </c>
    </row>
    <row r="50" spans="1:40">
      <c r="AI50" s="22"/>
      <c r="AJ50" s="22"/>
      <c r="AK50" s="22"/>
      <c r="AL50" s="22"/>
      <c r="AM50" s="22"/>
      <c r="AN50" s="22"/>
    </row>
    <row r="51" spans="1:40">
      <c r="AI51" s="22"/>
      <c r="AJ51" s="22"/>
      <c r="AK51" s="22"/>
      <c r="AL51" s="22"/>
      <c r="AM51" s="22"/>
      <c r="AN51" s="22">
        <f>SUM(AM51:AM51)</f>
        <v>0</v>
      </c>
    </row>
    <row r="52" spans="1:40">
      <c r="AI52" s="22"/>
      <c r="AJ52" s="22"/>
      <c r="AK52" s="22"/>
      <c r="AL52" s="22"/>
      <c r="AM52" s="22"/>
      <c r="AN52" s="22">
        <f>SUM(AM52:AM52)</f>
        <v>0</v>
      </c>
    </row>
    <row r="53" spans="1:40">
      <c r="AI53" s="22"/>
      <c r="AJ53" s="22"/>
      <c r="AK53" s="22"/>
      <c r="AL53" s="22"/>
      <c r="AM53" s="22"/>
      <c r="AN53" s="22">
        <f>SUM(AM53:AM53)</f>
        <v>0</v>
      </c>
    </row>
    <row r="54" spans="1:40">
      <c r="AE54" s="22"/>
      <c r="AF54" s="22"/>
      <c r="AG54" s="22"/>
      <c r="AH54" s="22"/>
      <c r="AI54" s="22"/>
      <c r="AJ54" s="22"/>
      <c r="AK54" s="22"/>
      <c r="AL54" s="22"/>
    </row>
    <row r="55" spans="1:40">
      <c r="A55" s="34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40">
      <c r="A56" s="3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40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40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40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4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40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40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40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40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8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1:38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1:38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1:38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</row>
    <row r="155" spans="1:38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</row>
    <row r="156" spans="1:38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</row>
    <row r="157" spans="1:38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</row>
    <row r="159" spans="1:38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</row>
    <row r="160" spans="1:38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</row>
    <row r="161" spans="1:38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</row>
    <row r="162" spans="1:38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</row>
    <row r="164" spans="1:38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</row>
    <row r="165" spans="1:38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</row>
    <row r="166" spans="1:38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</row>
    <row r="167" spans="1:38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</row>
    <row r="169" spans="1:38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</row>
    <row r="170" spans="1:38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38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</row>
    <row r="172" spans="1:38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</row>
    <row r="174" spans="1:38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</row>
    <row r="175" spans="1:38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</row>
    <row r="176" spans="1:38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</row>
    <row r="177" spans="1:38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</row>
    <row r="178" spans="1:3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</row>
    <row r="179" spans="1:38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</row>
    <row r="180" spans="1:38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</row>
    <row r="181" spans="1:38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</row>
    <row r="182" spans="1:38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</row>
    <row r="184" spans="1:38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</row>
  </sheetData>
  <mergeCells count="25"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I4:N4"/>
    <mergeCell ref="U4:Z4"/>
    <mergeCell ref="AC5:AD5"/>
    <mergeCell ref="M5:N5"/>
    <mergeCell ref="Y5:Z5"/>
    <mergeCell ref="O4:T4"/>
    <mergeCell ref="O5:P5"/>
    <mergeCell ref="Q5:R5"/>
    <mergeCell ref="S5:T5"/>
    <mergeCell ref="AG4:AL4"/>
    <mergeCell ref="AG5:AH5"/>
    <mergeCell ref="AI5:AJ5"/>
    <mergeCell ref="AK5:AL5"/>
    <mergeCell ref="AE5:AF5"/>
    <mergeCell ref="W5:X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5"/>
  <sheetViews>
    <sheetView workbookViewId="0">
      <selection activeCell="S14" sqref="S14"/>
    </sheetView>
  </sheetViews>
  <sheetFormatPr defaultRowHeight="15"/>
  <cols>
    <col min="1" max="1" width="0.7109375" customWidth="1"/>
    <col min="2" max="2" width="1.140625" style="91" hidden="1" customWidth="1"/>
    <col min="3" max="3" width="17.140625" customWidth="1"/>
    <col min="4" max="4" width="5.28515625" customWidth="1"/>
    <col min="5" max="5" width="5.85546875" customWidth="1"/>
    <col min="6" max="6" width="5.5703125" customWidth="1"/>
    <col min="7" max="7" width="6.28515625" customWidth="1"/>
    <col min="8" max="8" width="5.42578125" customWidth="1"/>
    <col min="9" max="9" width="7.5703125" customWidth="1"/>
    <col min="10" max="10" width="5.42578125" customWidth="1"/>
    <col min="11" max="11" width="6.42578125" customWidth="1"/>
    <col min="12" max="12" width="5.140625" customWidth="1"/>
    <col min="13" max="13" width="5.85546875" customWidth="1"/>
    <col min="14" max="14" width="11.28515625" customWidth="1"/>
    <col min="15" max="15" width="5.42578125" customWidth="1"/>
    <col min="16" max="16" width="6.140625" customWidth="1"/>
    <col min="17" max="17" width="7.85546875" customWidth="1"/>
    <col min="18" max="57" width="9.140625" style="91"/>
  </cols>
  <sheetData>
    <row r="1" spans="1:57" s="51" customFormat="1" ht="16.5" customHeight="1">
      <c r="B1" s="90"/>
      <c r="C1" s="231" t="s">
        <v>85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</row>
    <row r="2" spans="1:57" s="51" customFormat="1" ht="13.5" thickBot="1">
      <c r="B2" s="90"/>
      <c r="C2" s="231" t="s">
        <v>128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</row>
    <row r="3" spans="1:57" ht="15" customHeight="1">
      <c r="B3" s="92"/>
      <c r="C3" s="225"/>
      <c r="D3" s="336" t="s">
        <v>2</v>
      </c>
      <c r="E3" s="336"/>
      <c r="F3" s="337" t="s">
        <v>3</v>
      </c>
      <c r="G3" s="337"/>
      <c r="H3" s="337" t="s">
        <v>82</v>
      </c>
      <c r="I3" s="337"/>
      <c r="J3" s="336" t="s">
        <v>5</v>
      </c>
      <c r="K3" s="336"/>
      <c r="L3" s="336" t="s">
        <v>6</v>
      </c>
      <c r="M3" s="336"/>
      <c r="N3" s="233" t="s">
        <v>116</v>
      </c>
      <c r="O3" s="334" t="s">
        <v>129</v>
      </c>
      <c r="P3" s="334"/>
      <c r="Q3" s="335"/>
    </row>
    <row r="4" spans="1:57">
      <c r="B4" s="92"/>
      <c r="C4" s="226"/>
      <c r="D4" s="171" t="s">
        <v>49</v>
      </c>
      <c r="E4" s="171" t="s">
        <v>50</v>
      </c>
      <c r="F4" s="171" t="s">
        <v>49</v>
      </c>
      <c r="G4" s="171" t="s">
        <v>50</v>
      </c>
      <c r="H4" s="171" t="s">
        <v>49</v>
      </c>
      <c r="I4" s="171" t="s">
        <v>50</v>
      </c>
      <c r="J4" s="171" t="s">
        <v>49</v>
      </c>
      <c r="K4" s="171" t="s">
        <v>50</v>
      </c>
      <c r="L4" s="171" t="s">
        <v>49</v>
      </c>
      <c r="M4" s="171" t="s">
        <v>50</v>
      </c>
      <c r="N4" s="157" t="s">
        <v>49</v>
      </c>
      <c r="O4" s="157" t="s">
        <v>49</v>
      </c>
      <c r="P4" s="157" t="s">
        <v>50</v>
      </c>
      <c r="Q4" s="170" t="s">
        <v>84</v>
      </c>
    </row>
    <row r="5" spans="1:57">
      <c r="A5" s="175"/>
      <c r="B5" s="175"/>
      <c r="C5" s="227" t="s">
        <v>109</v>
      </c>
      <c r="D5" s="239"/>
      <c r="E5" s="241"/>
      <c r="F5" s="239"/>
      <c r="G5" s="241"/>
      <c r="H5" s="239"/>
      <c r="I5" s="241"/>
      <c r="J5" s="239"/>
      <c r="K5" s="241"/>
      <c r="L5" s="239"/>
      <c r="M5" s="241"/>
      <c r="N5" s="228">
        <v>1</v>
      </c>
      <c r="O5" s="242">
        <f t="shared" ref="O5:O33" si="0">SUM(D5+F5+H5+J5+L5)</f>
        <v>0</v>
      </c>
      <c r="P5" s="243">
        <f t="shared" ref="P5:P34" si="1">O5/$O$34</f>
        <v>0</v>
      </c>
      <c r="Q5" s="229">
        <f t="shared" ref="Q5:Q34" si="2">O5-N5</f>
        <v>-1</v>
      </c>
    </row>
    <row r="6" spans="1:57">
      <c r="A6" s="175"/>
      <c r="B6" s="175"/>
      <c r="C6" s="227" t="s">
        <v>26</v>
      </c>
      <c r="D6" s="239">
        <v>10</v>
      </c>
      <c r="E6" s="241">
        <f>D6/$D$34</f>
        <v>0.12658227848101267</v>
      </c>
      <c r="F6" s="239">
        <v>13</v>
      </c>
      <c r="G6" s="241">
        <f t="shared" ref="G6:G14" si="3">F6/$F$34</f>
        <v>0.12745098039215685</v>
      </c>
      <c r="H6" s="239">
        <v>1</v>
      </c>
      <c r="I6" s="241">
        <f>H6/$H$34</f>
        <v>0.1111111111111111</v>
      </c>
      <c r="J6" s="239">
        <v>15</v>
      </c>
      <c r="K6" s="241">
        <f>J6/$J$34</f>
        <v>0.17857142857142858</v>
      </c>
      <c r="L6" s="239">
        <v>8</v>
      </c>
      <c r="M6" s="241">
        <f>L6/$L$34</f>
        <v>0.17391304347826086</v>
      </c>
      <c r="N6" s="228">
        <v>45</v>
      </c>
      <c r="O6" s="242">
        <f t="shared" si="0"/>
        <v>47</v>
      </c>
      <c r="P6" s="243">
        <f t="shared" si="1"/>
        <v>0.14687500000000001</v>
      </c>
      <c r="Q6" s="229">
        <f t="shared" si="2"/>
        <v>2</v>
      </c>
    </row>
    <row r="7" spans="1:57">
      <c r="A7" s="175"/>
      <c r="B7" s="175"/>
      <c r="C7" s="227" t="s">
        <v>27</v>
      </c>
      <c r="D7" s="239">
        <v>3</v>
      </c>
      <c r="E7" s="241">
        <f>D7/$D$34</f>
        <v>3.7974683544303799E-2</v>
      </c>
      <c r="F7" s="239">
        <v>1</v>
      </c>
      <c r="G7" s="241">
        <f t="shared" si="3"/>
        <v>9.8039215686274508E-3</v>
      </c>
      <c r="H7" s="239"/>
      <c r="I7" s="241"/>
      <c r="J7" s="239"/>
      <c r="K7" s="241"/>
      <c r="L7" s="239"/>
      <c r="M7" s="241"/>
      <c r="N7" s="228">
        <v>4</v>
      </c>
      <c r="O7" s="242">
        <f t="shared" si="0"/>
        <v>4</v>
      </c>
      <c r="P7" s="243">
        <f t="shared" si="1"/>
        <v>1.2500000000000001E-2</v>
      </c>
      <c r="Q7" s="229">
        <f t="shared" si="2"/>
        <v>0</v>
      </c>
    </row>
    <row r="8" spans="1:57">
      <c r="A8" s="175"/>
      <c r="B8" s="175"/>
      <c r="C8" s="227" t="s">
        <v>28</v>
      </c>
      <c r="D8" s="239"/>
      <c r="E8" s="241"/>
      <c r="F8" s="239">
        <v>1</v>
      </c>
      <c r="G8" s="241">
        <f t="shared" si="3"/>
        <v>9.8039215686274508E-3</v>
      </c>
      <c r="H8" s="239"/>
      <c r="I8" s="241"/>
      <c r="J8" s="239">
        <v>2</v>
      </c>
      <c r="K8" s="241">
        <f t="shared" ref="K8:K12" si="4">J8/$J$34</f>
        <v>2.3809523809523808E-2</v>
      </c>
      <c r="L8" s="239">
        <v>1</v>
      </c>
      <c r="M8" s="241">
        <f>L8/$L$34</f>
        <v>2.1739130434782608E-2</v>
      </c>
      <c r="N8" s="228">
        <v>3</v>
      </c>
      <c r="O8" s="242">
        <f t="shared" si="0"/>
        <v>4</v>
      </c>
      <c r="P8" s="243">
        <f t="shared" si="1"/>
        <v>1.2500000000000001E-2</v>
      </c>
      <c r="Q8" s="229">
        <f t="shared" si="2"/>
        <v>1</v>
      </c>
    </row>
    <row r="9" spans="1:57">
      <c r="A9" s="175"/>
      <c r="B9" s="175"/>
      <c r="C9" s="227" t="s">
        <v>89</v>
      </c>
      <c r="D9" s="239"/>
      <c r="E9" s="241"/>
      <c r="F9" s="239">
        <v>1</v>
      </c>
      <c r="G9" s="241">
        <f t="shared" si="3"/>
        <v>9.8039215686274508E-3</v>
      </c>
      <c r="H9" s="239"/>
      <c r="I9" s="241"/>
      <c r="J9" s="239">
        <v>1</v>
      </c>
      <c r="K9" s="241">
        <f t="shared" si="4"/>
        <v>1.1904761904761904E-2</v>
      </c>
      <c r="L9" s="239">
        <v>1</v>
      </c>
      <c r="M9" s="241">
        <f>L9/$L$34</f>
        <v>2.1739130434782608E-2</v>
      </c>
      <c r="N9" s="228">
        <v>2</v>
      </c>
      <c r="O9" s="242">
        <f t="shared" si="0"/>
        <v>3</v>
      </c>
      <c r="P9" s="243">
        <f t="shared" si="1"/>
        <v>9.3749999999999997E-3</v>
      </c>
      <c r="Q9" s="229">
        <f t="shared" si="2"/>
        <v>1</v>
      </c>
    </row>
    <row r="10" spans="1:57" s="240" customFormat="1">
      <c r="A10" s="175"/>
      <c r="B10" s="175"/>
      <c r="C10" s="227" t="s">
        <v>137</v>
      </c>
      <c r="D10" s="239"/>
      <c r="E10" s="241"/>
      <c r="F10" s="239">
        <v>1</v>
      </c>
      <c r="G10" s="241">
        <f t="shared" si="3"/>
        <v>9.8039215686274508E-3</v>
      </c>
      <c r="H10" s="239"/>
      <c r="I10" s="241"/>
      <c r="J10" s="239"/>
      <c r="K10" s="241"/>
      <c r="L10" s="239"/>
      <c r="M10" s="241"/>
      <c r="N10" s="228">
        <v>0</v>
      </c>
      <c r="O10" s="242">
        <f>SUM(D10,F10,H10,J10,L10)</f>
        <v>1</v>
      </c>
      <c r="P10" s="243">
        <f t="shared" si="1"/>
        <v>3.1250000000000002E-3</v>
      </c>
      <c r="Q10" s="229">
        <f t="shared" si="2"/>
        <v>1</v>
      </c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</row>
    <row r="11" spans="1:57">
      <c r="A11" s="175"/>
      <c r="B11" s="175"/>
      <c r="C11" s="227" t="s">
        <v>90</v>
      </c>
      <c r="D11" s="239"/>
      <c r="E11" s="241"/>
      <c r="F11" s="239">
        <v>1</v>
      </c>
      <c r="G11" s="241">
        <f t="shared" si="3"/>
        <v>9.8039215686274508E-3</v>
      </c>
      <c r="H11" s="239"/>
      <c r="I11" s="241"/>
      <c r="J11" s="239"/>
      <c r="K11" s="241"/>
      <c r="L11" s="239"/>
      <c r="M11" s="241"/>
      <c r="N11" s="228">
        <v>1</v>
      </c>
      <c r="O11" s="242">
        <f t="shared" si="0"/>
        <v>1</v>
      </c>
      <c r="P11" s="243">
        <f t="shared" si="1"/>
        <v>3.1250000000000002E-3</v>
      </c>
      <c r="Q11" s="229">
        <f t="shared" si="2"/>
        <v>0</v>
      </c>
    </row>
    <row r="12" spans="1:57">
      <c r="A12" s="175"/>
      <c r="B12" s="175"/>
      <c r="C12" s="227" t="s">
        <v>29</v>
      </c>
      <c r="D12" s="239">
        <v>39</v>
      </c>
      <c r="E12" s="241">
        <f>D12/$D$34</f>
        <v>0.49367088607594939</v>
      </c>
      <c r="F12" s="239">
        <v>35</v>
      </c>
      <c r="G12" s="241">
        <f t="shared" si="3"/>
        <v>0.34313725490196079</v>
      </c>
      <c r="H12" s="239">
        <v>2</v>
      </c>
      <c r="I12" s="241">
        <f t="shared" ref="I12:I15" si="5">H12/$H$34</f>
        <v>0.22222222222222221</v>
      </c>
      <c r="J12" s="239">
        <v>28</v>
      </c>
      <c r="K12" s="241">
        <f t="shared" si="4"/>
        <v>0.33333333333333331</v>
      </c>
      <c r="L12" s="239">
        <v>12</v>
      </c>
      <c r="M12" s="241">
        <f>L12/$L$34</f>
        <v>0.2608695652173913</v>
      </c>
      <c r="N12" s="228">
        <v>103</v>
      </c>
      <c r="O12" s="242">
        <f t="shared" si="0"/>
        <v>116</v>
      </c>
      <c r="P12" s="243">
        <f t="shared" si="1"/>
        <v>0.36249999999999999</v>
      </c>
      <c r="Q12" s="229">
        <f t="shared" si="2"/>
        <v>13</v>
      </c>
    </row>
    <row r="13" spans="1:57" ht="12" customHeight="1">
      <c r="A13" s="175"/>
      <c r="B13" s="175"/>
      <c r="C13" s="227" t="s">
        <v>101</v>
      </c>
      <c r="D13" s="239"/>
      <c r="E13" s="241"/>
      <c r="F13" s="239"/>
      <c r="G13" s="241"/>
      <c r="H13" s="239"/>
      <c r="I13" s="241"/>
      <c r="J13" s="239">
        <v>1</v>
      </c>
      <c r="K13" s="241">
        <f>J13/$J$34</f>
        <v>1.1904761904761904E-2</v>
      </c>
      <c r="L13" s="239"/>
      <c r="M13" s="241"/>
      <c r="N13" s="228">
        <v>1</v>
      </c>
      <c r="O13" s="242">
        <f t="shared" si="0"/>
        <v>1</v>
      </c>
      <c r="P13" s="243">
        <f t="shared" si="1"/>
        <v>3.1250000000000002E-3</v>
      </c>
      <c r="Q13" s="229">
        <f t="shared" si="2"/>
        <v>0</v>
      </c>
    </row>
    <row r="14" spans="1:57" s="89" customFormat="1" ht="12" customHeight="1">
      <c r="A14" s="175"/>
      <c r="B14" s="175"/>
      <c r="C14" s="227" t="s">
        <v>105</v>
      </c>
      <c r="D14" s="239"/>
      <c r="E14" s="241"/>
      <c r="F14" s="239">
        <v>1</v>
      </c>
      <c r="G14" s="241">
        <f t="shared" si="3"/>
        <v>9.8039215686274508E-3</v>
      </c>
      <c r="H14" s="239"/>
      <c r="I14" s="241"/>
      <c r="J14" s="239">
        <v>1</v>
      </c>
      <c r="K14" s="241">
        <f>J14/$J$34</f>
        <v>1.1904761904761904E-2</v>
      </c>
      <c r="L14" s="239"/>
      <c r="M14" s="241"/>
      <c r="N14" s="228">
        <v>1</v>
      </c>
      <c r="O14" s="242">
        <f t="shared" si="0"/>
        <v>2</v>
      </c>
      <c r="P14" s="243">
        <f t="shared" si="1"/>
        <v>6.2500000000000003E-3</v>
      </c>
      <c r="Q14" s="229">
        <f t="shared" si="2"/>
        <v>1</v>
      </c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</row>
    <row r="15" spans="1:57" s="89" customFormat="1">
      <c r="A15" s="175"/>
      <c r="B15" s="175"/>
      <c r="C15" s="227" t="s">
        <v>118</v>
      </c>
      <c r="D15" s="239">
        <v>1</v>
      </c>
      <c r="E15" s="241">
        <f>D15/$D$34</f>
        <v>1.2658227848101266E-2</v>
      </c>
      <c r="F15" s="239"/>
      <c r="G15" s="241"/>
      <c r="H15" s="239">
        <v>1</v>
      </c>
      <c r="I15" s="241">
        <f t="shared" si="5"/>
        <v>0.1111111111111111</v>
      </c>
      <c r="J15" s="239"/>
      <c r="K15" s="241"/>
      <c r="L15" s="239"/>
      <c r="M15" s="241"/>
      <c r="N15" s="228">
        <v>1</v>
      </c>
      <c r="O15" s="242">
        <f t="shared" si="0"/>
        <v>2</v>
      </c>
      <c r="P15" s="243">
        <f t="shared" si="1"/>
        <v>6.2500000000000003E-3</v>
      </c>
      <c r="Q15" s="229">
        <f t="shared" si="2"/>
        <v>1</v>
      </c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</row>
    <row r="16" spans="1:57" s="89" customFormat="1">
      <c r="A16" s="175"/>
      <c r="B16" s="175"/>
      <c r="C16" s="227" t="s">
        <v>119</v>
      </c>
      <c r="D16" s="239"/>
      <c r="E16" s="241"/>
      <c r="F16" s="239">
        <v>1</v>
      </c>
      <c r="G16" s="241">
        <f t="shared" ref="G16" si="6">F16/$F$34</f>
        <v>9.8039215686274508E-3</v>
      </c>
      <c r="H16" s="239"/>
      <c r="I16" s="241"/>
      <c r="J16" s="239"/>
      <c r="K16" s="241"/>
      <c r="L16" s="239"/>
      <c r="M16" s="241"/>
      <c r="N16" s="228">
        <v>1</v>
      </c>
      <c r="O16" s="242">
        <f t="shared" si="0"/>
        <v>1</v>
      </c>
      <c r="P16" s="243">
        <f t="shared" si="1"/>
        <v>3.1250000000000002E-3</v>
      </c>
      <c r="Q16" s="229">
        <f t="shared" si="2"/>
        <v>0</v>
      </c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</row>
    <row r="17" spans="1:17">
      <c r="A17" s="175"/>
      <c r="B17" s="175"/>
      <c r="C17" s="227" t="s">
        <v>30</v>
      </c>
      <c r="D17" s="239">
        <v>2</v>
      </c>
      <c r="E17" s="241">
        <f>D17/$D$34</f>
        <v>2.5316455696202531E-2</v>
      </c>
      <c r="F17" s="239"/>
      <c r="G17" s="241"/>
      <c r="H17" s="239"/>
      <c r="I17" s="241"/>
      <c r="J17" s="239">
        <v>2</v>
      </c>
      <c r="K17" s="241">
        <f>J17/$J$34</f>
        <v>2.3809523809523808E-2</v>
      </c>
      <c r="L17" s="239">
        <v>4</v>
      </c>
      <c r="M17" s="241">
        <f>L17/$L$34</f>
        <v>8.6956521739130432E-2</v>
      </c>
      <c r="N17" s="228">
        <v>7</v>
      </c>
      <c r="O17" s="242">
        <f t="shared" si="0"/>
        <v>8</v>
      </c>
      <c r="P17" s="243">
        <f t="shared" si="1"/>
        <v>2.5000000000000001E-2</v>
      </c>
      <c r="Q17" s="229">
        <f t="shared" si="2"/>
        <v>1</v>
      </c>
    </row>
    <row r="18" spans="1:17">
      <c r="A18" s="175"/>
      <c r="B18" s="175"/>
      <c r="C18" s="227" t="s">
        <v>110</v>
      </c>
      <c r="D18" s="239"/>
      <c r="E18" s="241"/>
      <c r="F18" s="239"/>
      <c r="G18" s="241"/>
      <c r="H18" s="239"/>
      <c r="I18" s="241"/>
      <c r="J18" s="239"/>
      <c r="K18" s="241"/>
      <c r="L18" s="239"/>
      <c r="M18" s="241"/>
      <c r="N18" s="228">
        <v>1</v>
      </c>
      <c r="O18" s="242">
        <f t="shared" si="0"/>
        <v>0</v>
      </c>
      <c r="P18" s="243">
        <f t="shared" si="1"/>
        <v>0</v>
      </c>
      <c r="Q18" s="229">
        <f t="shared" si="2"/>
        <v>-1</v>
      </c>
    </row>
    <row r="19" spans="1:17">
      <c r="A19" s="175"/>
      <c r="B19" s="175"/>
      <c r="C19" s="227" t="s">
        <v>88</v>
      </c>
      <c r="D19" s="239"/>
      <c r="E19" s="241"/>
      <c r="F19" s="239"/>
      <c r="G19" s="241"/>
      <c r="H19" s="239"/>
      <c r="I19" s="241"/>
      <c r="J19" s="239">
        <v>2</v>
      </c>
      <c r="K19" s="241">
        <f>J19/$J$34</f>
        <v>2.3809523809523808E-2</v>
      </c>
      <c r="L19" s="239"/>
      <c r="M19" s="241"/>
      <c r="N19" s="228">
        <v>3</v>
      </c>
      <c r="O19" s="242">
        <f t="shared" si="0"/>
        <v>2</v>
      </c>
      <c r="P19" s="243">
        <f t="shared" si="1"/>
        <v>6.2500000000000003E-3</v>
      </c>
      <c r="Q19" s="229">
        <f t="shared" si="2"/>
        <v>-1</v>
      </c>
    </row>
    <row r="20" spans="1:17">
      <c r="A20" s="175"/>
      <c r="B20" s="175"/>
      <c r="C20" s="227" t="s">
        <v>31</v>
      </c>
      <c r="D20" s="239">
        <v>4</v>
      </c>
      <c r="E20" s="241">
        <f>D20/$D$34</f>
        <v>5.0632911392405063E-2</v>
      </c>
      <c r="F20" s="239">
        <v>18</v>
      </c>
      <c r="G20" s="241">
        <f>F20/$F$34</f>
        <v>0.17647058823529413</v>
      </c>
      <c r="H20" s="239">
        <v>2</v>
      </c>
      <c r="I20" s="241">
        <f t="shared" ref="I20:I22" si="7">H20/$H$34</f>
        <v>0.22222222222222221</v>
      </c>
      <c r="J20" s="239">
        <v>7</v>
      </c>
      <c r="K20" s="241">
        <f>J20/$J$34</f>
        <v>8.3333333333333329E-2</v>
      </c>
      <c r="L20" s="239">
        <v>14</v>
      </c>
      <c r="M20" s="241">
        <f>L20/$L$34</f>
        <v>0.30434782608695654</v>
      </c>
      <c r="N20" s="228">
        <v>40</v>
      </c>
      <c r="O20" s="242">
        <f t="shared" si="0"/>
        <v>45</v>
      </c>
      <c r="P20" s="243">
        <f t="shared" si="1"/>
        <v>0.140625</v>
      </c>
      <c r="Q20" s="229">
        <f t="shared" si="2"/>
        <v>5</v>
      </c>
    </row>
    <row r="21" spans="1:17">
      <c r="A21" s="175"/>
      <c r="B21" s="175"/>
      <c r="C21" s="227" t="s">
        <v>95</v>
      </c>
      <c r="D21" s="239"/>
      <c r="E21" s="241"/>
      <c r="F21" s="239"/>
      <c r="G21" s="241"/>
      <c r="H21" s="239">
        <v>1</v>
      </c>
      <c r="I21" s="241">
        <f t="shared" si="7"/>
        <v>0.1111111111111111</v>
      </c>
      <c r="J21" s="239"/>
      <c r="K21" s="241"/>
      <c r="L21" s="239"/>
      <c r="M21" s="241"/>
      <c r="N21" s="228">
        <v>1</v>
      </c>
      <c r="O21" s="242">
        <f t="shared" si="0"/>
        <v>1</v>
      </c>
      <c r="P21" s="243">
        <f t="shared" si="1"/>
        <v>3.1250000000000002E-3</v>
      </c>
      <c r="Q21" s="229">
        <f t="shared" si="2"/>
        <v>0</v>
      </c>
    </row>
    <row r="22" spans="1:17">
      <c r="A22" s="175"/>
      <c r="B22" s="175"/>
      <c r="C22" s="227" t="s">
        <v>120</v>
      </c>
      <c r="D22" s="239"/>
      <c r="E22" s="241"/>
      <c r="F22" s="239">
        <v>1</v>
      </c>
      <c r="G22" s="241">
        <f>F22/$F$34</f>
        <v>9.8039215686274508E-3</v>
      </c>
      <c r="H22" s="239">
        <v>1</v>
      </c>
      <c r="I22" s="241">
        <f t="shared" si="7"/>
        <v>0.1111111111111111</v>
      </c>
      <c r="J22" s="239"/>
      <c r="K22" s="241"/>
      <c r="L22" s="239"/>
      <c r="M22" s="241"/>
      <c r="N22" s="244">
        <v>2</v>
      </c>
      <c r="O22" s="242">
        <f t="shared" si="0"/>
        <v>2</v>
      </c>
      <c r="P22" s="243">
        <f t="shared" si="1"/>
        <v>6.2500000000000003E-3</v>
      </c>
      <c r="Q22" s="229">
        <f t="shared" si="2"/>
        <v>0</v>
      </c>
    </row>
    <row r="23" spans="1:17">
      <c r="A23" s="175"/>
      <c r="B23" s="175"/>
      <c r="C23" s="227" t="s">
        <v>32</v>
      </c>
      <c r="D23" s="239"/>
      <c r="E23" s="241"/>
      <c r="F23" s="239">
        <v>1</v>
      </c>
      <c r="G23" s="241">
        <f>F23/$F$34</f>
        <v>9.8039215686274508E-3</v>
      </c>
      <c r="H23" s="239"/>
      <c r="I23" s="241"/>
      <c r="J23" s="239">
        <v>2</v>
      </c>
      <c r="K23" s="241">
        <f>J23/$J$34</f>
        <v>2.3809523809523808E-2</v>
      </c>
      <c r="L23" s="239"/>
      <c r="M23" s="241"/>
      <c r="N23" s="244">
        <v>3</v>
      </c>
      <c r="O23" s="242">
        <f t="shared" si="0"/>
        <v>3</v>
      </c>
      <c r="P23" s="243">
        <f t="shared" si="1"/>
        <v>9.3749999999999997E-3</v>
      </c>
      <c r="Q23" s="229">
        <f t="shared" si="2"/>
        <v>0</v>
      </c>
    </row>
    <row r="24" spans="1:17">
      <c r="A24" s="175"/>
      <c r="B24" s="175"/>
      <c r="C24" s="227" t="s">
        <v>93</v>
      </c>
      <c r="D24" s="239">
        <v>1</v>
      </c>
      <c r="E24" s="241">
        <f>D24/$D$34</f>
        <v>1.2658227848101266E-2</v>
      </c>
      <c r="F24" s="239"/>
      <c r="G24" s="241"/>
      <c r="H24" s="239"/>
      <c r="I24" s="241"/>
      <c r="J24" s="239"/>
      <c r="K24" s="241"/>
      <c r="L24" s="239"/>
      <c r="M24" s="241"/>
      <c r="N24" s="244">
        <v>1</v>
      </c>
      <c r="O24" s="242">
        <f t="shared" si="0"/>
        <v>1</v>
      </c>
      <c r="P24" s="243">
        <f t="shared" si="1"/>
        <v>3.1250000000000002E-3</v>
      </c>
      <c r="Q24" s="229">
        <f t="shared" si="2"/>
        <v>0</v>
      </c>
    </row>
    <row r="25" spans="1:17">
      <c r="A25" s="175"/>
      <c r="B25" s="175"/>
      <c r="C25" s="227" t="s">
        <v>33</v>
      </c>
      <c r="D25" s="239"/>
      <c r="E25" s="241"/>
      <c r="F25" s="239">
        <v>3</v>
      </c>
      <c r="G25" s="241">
        <f>F25/$F$34</f>
        <v>2.9411764705882353E-2</v>
      </c>
      <c r="H25" s="239"/>
      <c r="I25" s="241"/>
      <c r="J25" s="239">
        <v>6</v>
      </c>
      <c r="K25" s="241">
        <f>J25/$J$34</f>
        <v>7.1428571428571425E-2</v>
      </c>
      <c r="L25" s="239"/>
      <c r="M25" s="241"/>
      <c r="N25" s="244">
        <v>11</v>
      </c>
      <c r="O25" s="242">
        <f t="shared" si="0"/>
        <v>9</v>
      </c>
      <c r="P25" s="243">
        <f t="shared" si="1"/>
        <v>2.8125000000000001E-2</v>
      </c>
      <c r="Q25" s="229">
        <f t="shared" si="2"/>
        <v>-2</v>
      </c>
    </row>
    <row r="26" spans="1:17">
      <c r="A26" s="175"/>
      <c r="B26" s="175"/>
      <c r="C26" s="227" t="s">
        <v>121</v>
      </c>
      <c r="D26" s="239"/>
      <c r="E26" s="241"/>
      <c r="F26" s="239"/>
      <c r="G26" s="241"/>
      <c r="H26" s="239"/>
      <c r="I26" s="241"/>
      <c r="J26" s="239">
        <v>1</v>
      </c>
      <c r="K26" s="241">
        <f>J26/$J$34</f>
        <v>1.1904761904761904E-2</v>
      </c>
      <c r="L26" s="239"/>
      <c r="M26" s="241"/>
      <c r="N26" s="244">
        <v>1</v>
      </c>
      <c r="O26" s="242">
        <f t="shared" si="0"/>
        <v>1</v>
      </c>
      <c r="P26" s="243">
        <f t="shared" si="1"/>
        <v>3.1250000000000002E-3</v>
      </c>
      <c r="Q26" s="229">
        <f t="shared" si="2"/>
        <v>0</v>
      </c>
    </row>
    <row r="27" spans="1:17">
      <c r="A27" s="175"/>
      <c r="B27" s="175"/>
      <c r="C27" s="227" t="s">
        <v>34</v>
      </c>
      <c r="D27" s="239">
        <v>17</v>
      </c>
      <c r="E27" s="241">
        <f>D27/$D$34</f>
        <v>0.21518987341772153</v>
      </c>
      <c r="F27" s="239">
        <v>18</v>
      </c>
      <c r="G27" s="241">
        <f>F27/$F$34</f>
        <v>0.17647058823529413</v>
      </c>
      <c r="H27" s="239">
        <v>1</v>
      </c>
      <c r="I27" s="241">
        <f>H27/$H$34</f>
        <v>0.1111111111111111</v>
      </c>
      <c r="J27" s="239">
        <v>14</v>
      </c>
      <c r="K27" s="241">
        <f>J27/$J$34</f>
        <v>0.16666666666666666</v>
      </c>
      <c r="L27" s="239">
        <v>5</v>
      </c>
      <c r="M27" s="241">
        <f>L27/$L$34</f>
        <v>0.10869565217391304</v>
      </c>
      <c r="N27" s="244">
        <v>51</v>
      </c>
      <c r="O27" s="242">
        <f t="shared" si="0"/>
        <v>55</v>
      </c>
      <c r="P27" s="243">
        <f t="shared" si="1"/>
        <v>0.171875</v>
      </c>
      <c r="Q27" s="229">
        <f t="shared" si="2"/>
        <v>4</v>
      </c>
    </row>
    <row r="28" spans="1:17" ht="12" customHeight="1">
      <c r="A28" s="175"/>
      <c r="B28" s="175"/>
      <c r="C28" s="227" t="s">
        <v>83</v>
      </c>
      <c r="D28" s="239"/>
      <c r="E28" s="241"/>
      <c r="F28" s="239">
        <v>2</v>
      </c>
      <c r="G28" s="241">
        <f t="shared" ref="G28:G29" si="8">F28/$F$34</f>
        <v>1.9607843137254902E-2</v>
      </c>
      <c r="H28" s="239"/>
      <c r="I28" s="244"/>
      <c r="J28" s="239"/>
      <c r="K28" s="241"/>
      <c r="L28" s="239"/>
      <c r="M28" s="241"/>
      <c r="N28" s="244">
        <v>3</v>
      </c>
      <c r="O28" s="242">
        <f t="shared" si="0"/>
        <v>2</v>
      </c>
      <c r="P28" s="243">
        <f t="shared" si="1"/>
        <v>6.2500000000000003E-3</v>
      </c>
      <c r="Q28" s="229">
        <f t="shared" si="2"/>
        <v>-1</v>
      </c>
    </row>
    <row r="29" spans="1:17" ht="12" customHeight="1">
      <c r="A29" s="175"/>
      <c r="B29" s="175"/>
      <c r="C29" s="227" t="s">
        <v>122</v>
      </c>
      <c r="D29" s="239"/>
      <c r="E29" s="241"/>
      <c r="F29" s="239">
        <v>1</v>
      </c>
      <c r="G29" s="241">
        <f t="shared" si="8"/>
        <v>9.8039215686274508E-3</v>
      </c>
      <c r="H29" s="239"/>
      <c r="I29" s="244"/>
      <c r="J29" s="239"/>
      <c r="K29" s="241"/>
      <c r="L29" s="239"/>
      <c r="M29" s="241"/>
      <c r="N29" s="244">
        <v>2</v>
      </c>
      <c r="O29" s="242">
        <f t="shared" si="0"/>
        <v>1</v>
      </c>
      <c r="P29" s="243">
        <f t="shared" si="1"/>
        <v>3.1250000000000002E-3</v>
      </c>
      <c r="Q29" s="229">
        <f t="shared" si="2"/>
        <v>-1</v>
      </c>
    </row>
    <row r="30" spans="1:17" ht="13.5" customHeight="1">
      <c r="A30" s="175"/>
      <c r="B30" s="175"/>
      <c r="C30" s="227" t="s">
        <v>123</v>
      </c>
      <c r="D30" s="239">
        <v>1</v>
      </c>
      <c r="E30" s="241">
        <f t="shared" ref="E30:E31" si="9">D30/$D$34</f>
        <v>1.2658227848101266E-2</v>
      </c>
      <c r="F30" s="239"/>
      <c r="G30" s="241"/>
      <c r="H30" s="239"/>
      <c r="I30" s="244"/>
      <c r="J30" s="239"/>
      <c r="K30" s="241"/>
      <c r="L30" s="239"/>
      <c r="M30" s="241"/>
      <c r="N30" s="244">
        <v>1</v>
      </c>
      <c r="O30" s="242">
        <f t="shared" si="0"/>
        <v>1</v>
      </c>
      <c r="P30" s="243">
        <f t="shared" si="1"/>
        <v>3.1250000000000002E-3</v>
      </c>
      <c r="Q30" s="229">
        <f t="shared" si="2"/>
        <v>0</v>
      </c>
    </row>
    <row r="31" spans="1:17" ht="12.75" customHeight="1">
      <c r="A31" s="175"/>
      <c r="B31" s="175"/>
      <c r="C31" s="227" t="s">
        <v>103</v>
      </c>
      <c r="D31" s="239">
        <v>1</v>
      </c>
      <c r="E31" s="241">
        <f t="shared" si="9"/>
        <v>1.2658227848101266E-2</v>
      </c>
      <c r="F31" s="239">
        <v>1</v>
      </c>
      <c r="G31" s="241">
        <f>F31/$F$34</f>
        <v>9.8039215686274508E-3</v>
      </c>
      <c r="H31" s="239"/>
      <c r="I31" s="244"/>
      <c r="J31" s="239"/>
      <c r="K31" s="241"/>
      <c r="L31" s="239"/>
      <c r="M31" s="241"/>
      <c r="N31" s="244">
        <v>4</v>
      </c>
      <c r="O31" s="242">
        <f t="shared" si="0"/>
        <v>2</v>
      </c>
      <c r="P31" s="243">
        <f t="shared" si="1"/>
        <v>6.2500000000000003E-3</v>
      </c>
      <c r="Q31" s="229">
        <f t="shared" si="2"/>
        <v>-2</v>
      </c>
    </row>
    <row r="32" spans="1:17" ht="12" customHeight="1">
      <c r="A32" s="175"/>
      <c r="B32" s="175"/>
      <c r="C32" s="227" t="s">
        <v>104</v>
      </c>
      <c r="D32" s="239"/>
      <c r="E32" s="241"/>
      <c r="F32" s="239">
        <v>1</v>
      </c>
      <c r="G32" s="241">
        <f>F32/$F$34</f>
        <v>9.8039215686274508E-3</v>
      </c>
      <c r="H32" s="239"/>
      <c r="I32" s="244"/>
      <c r="J32" s="239">
        <v>1</v>
      </c>
      <c r="K32" s="241">
        <f>J32/$J$34</f>
        <v>1.1904761904761904E-2</v>
      </c>
      <c r="L32" s="239">
        <v>1</v>
      </c>
      <c r="M32" s="241">
        <f>L32/$L$34</f>
        <v>2.1739130434782608E-2</v>
      </c>
      <c r="N32" s="244">
        <v>3</v>
      </c>
      <c r="O32" s="242">
        <f t="shared" si="0"/>
        <v>3</v>
      </c>
      <c r="P32" s="243">
        <f t="shared" si="1"/>
        <v>9.3749999999999997E-3</v>
      </c>
      <c r="Q32" s="229">
        <f t="shared" si="2"/>
        <v>0</v>
      </c>
    </row>
    <row r="33" spans="1:17" ht="11.25" customHeight="1">
      <c r="A33" s="175"/>
      <c r="B33" s="175"/>
      <c r="C33" s="227" t="s">
        <v>112</v>
      </c>
      <c r="D33" s="239"/>
      <c r="E33" s="241"/>
      <c r="F33" s="239">
        <v>1</v>
      </c>
      <c r="G33" s="241">
        <f>F33/$F$34</f>
        <v>9.8039215686274508E-3</v>
      </c>
      <c r="H33" s="239"/>
      <c r="I33" s="244"/>
      <c r="J33" s="239">
        <v>1</v>
      </c>
      <c r="K33" s="241">
        <f>J33/$J$34</f>
        <v>1.1904761904761904E-2</v>
      </c>
      <c r="L33" s="239"/>
      <c r="M33" s="241"/>
      <c r="N33" s="244">
        <v>2</v>
      </c>
      <c r="O33" s="242">
        <f t="shared" si="0"/>
        <v>2</v>
      </c>
      <c r="P33" s="243">
        <f t="shared" si="1"/>
        <v>6.2500000000000003E-3</v>
      </c>
      <c r="Q33" s="229">
        <f t="shared" si="2"/>
        <v>0</v>
      </c>
    </row>
    <row r="34" spans="1:17" ht="15.75" thickBot="1">
      <c r="A34" s="175"/>
      <c r="B34" s="93"/>
      <c r="C34" s="205" t="s">
        <v>16</v>
      </c>
      <c r="D34" s="230">
        <f>SUM(D5:D33)</f>
        <v>79</v>
      </c>
      <c r="E34" s="245">
        <f>D34/$D$34</f>
        <v>1</v>
      </c>
      <c r="F34" s="230">
        <f>SUM(F5:F33)</f>
        <v>102</v>
      </c>
      <c r="G34" s="245">
        <f>F34/$F$34</f>
        <v>1</v>
      </c>
      <c r="H34" s="230">
        <f>SUM(H5:H33)</f>
        <v>9</v>
      </c>
      <c r="I34" s="245">
        <f>H34/$H$34</f>
        <v>1</v>
      </c>
      <c r="J34" s="230">
        <f>SUM(J5:J33)</f>
        <v>84</v>
      </c>
      <c r="K34" s="245">
        <f>J34/$J$34</f>
        <v>1</v>
      </c>
      <c r="L34" s="230">
        <f>SUM(L5:L33)</f>
        <v>46</v>
      </c>
      <c r="M34" s="245">
        <f>L34/$L$34</f>
        <v>1</v>
      </c>
      <c r="N34" s="230">
        <v>300</v>
      </c>
      <c r="O34" s="230">
        <f>SUM(O5:O33)</f>
        <v>320</v>
      </c>
      <c r="P34" s="245">
        <f t="shared" si="1"/>
        <v>1</v>
      </c>
      <c r="Q34" s="224">
        <f t="shared" si="2"/>
        <v>20</v>
      </c>
    </row>
    <row r="35" spans="1:17">
      <c r="A35" s="175"/>
    </row>
  </sheetData>
  <mergeCells count="6">
    <mergeCell ref="O3:Q3"/>
    <mergeCell ref="D3:E3"/>
    <mergeCell ref="F3:G3"/>
    <mergeCell ref="J3:K3"/>
    <mergeCell ref="L3:M3"/>
    <mergeCell ref="H3:I3"/>
  </mergeCells>
  <phoneticPr fontId="10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X17" sqref="X17"/>
    </sheetView>
  </sheetViews>
  <sheetFormatPr defaultRowHeight="15"/>
  <cols>
    <col min="1" max="1" width="0.140625" style="91" customWidth="1"/>
    <col min="2" max="2" width="14" customWidth="1"/>
    <col min="3" max="3" width="4.42578125" style="91" customWidth="1"/>
    <col min="4" max="4" width="5.140625" style="91" customWidth="1"/>
    <col min="5" max="5" width="4.42578125" style="91" customWidth="1"/>
    <col min="6" max="6" width="5.140625" style="91" customWidth="1"/>
    <col min="7" max="7" width="4.42578125" style="91" customWidth="1"/>
    <col min="8" max="8" width="5.140625" style="91" customWidth="1"/>
    <col min="9" max="9" width="4.42578125" style="91" customWidth="1"/>
    <col min="10" max="10" width="5.5703125" style="91" customWidth="1"/>
    <col min="11" max="11" width="4.42578125" style="91" customWidth="1"/>
    <col min="12" max="12" width="5.140625" style="91" customWidth="1"/>
    <col min="13" max="13" width="3.85546875" style="91" customWidth="1"/>
    <col min="14" max="14" width="5.140625" style="91" customWidth="1"/>
    <col min="15" max="15" width="4.42578125" style="91" customWidth="1"/>
    <col min="16" max="16" width="5.42578125" style="91" customWidth="1"/>
    <col min="17" max="17" width="4.42578125" style="91" customWidth="1"/>
    <col min="18" max="18" width="5.28515625" style="91" customWidth="1"/>
    <col min="19" max="19" width="4.42578125" style="91" customWidth="1"/>
    <col min="20" max="20" width="5.28515625" style="91" customWidth="1"/>
    <col min="21" max="21" width="4.5703125" style="91" customWidth="1"/>
    <col min="22" max="22" width="5.28515625" style="91" customWidth="1"/>
    <col min="23" max="23" width="4.5703125" style="91" customWidth="1"/>
    <col min="24" max="24" width="5.28515625" style="91" customWidth="1"/>
    <col min="25" max="25" width="4.5703125" style="91" customWidth="1"/>
    <col min="26" max="26" width="5.28515625" style="91" customWidth="1"/>
    <col min="27" max="27" width="4.7109375" customWidth="1"/>
    <col min="28" max="28" width="5.85546875" customWidth="1"/>
  </cols>
  <sheetData>
    <row r="1" spans="1:28" s="51" customFormat="1" ht="12.75">
      <c r="A1" s="90"/>
      <c r="B1" s="17" t="s">
        <v>87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8" s="51" customFormat="1" ht="12.75">
      <c r="A2" s="90"/>
      <c r="B2" s="155" t="s">
        <v>130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8" s="51" customFormat="1" ht="12.75" thickBot="1">
      <c r="A3" s="90"/>
      <c r="B3" s="52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8" ht="18.75" customHeight="1" thickBot="1">
      <c r="A4" s="92"/>
      <c r="B4" s="114"/>
      <c r="C4" s="338" t="s">
        <v>91</v>
      </c>
      <c r="D4" s="339"/>
      <c r="E4" s="338" t="s">
        <v>92</v>
      </c>
      <c r="F4" s="339"/>
      <c r="G4" s="338" t="s">
        <v>94</v>
      </c>
      <c r="H4" s="339"/>
      <c r="I4" s="338" t="s">
        <v>96</v>
      </c>
      <c r="J4" s="339"/>
      <c r="K4" s="338" t="s">
        <v>98</v>
      </c>
      <c r="L4" s="339"/>
      <c r="M4" s="338" t="s">
        <v>100</v>
      </c>
      <c r="N4" s="339"/>
      <c r="O4" s="338" t="s">
        <v>102</v>
      </c>
      <c r="P4" s="339"/>
      <c r="Q4" s="338" t="s">
        <v>106</v>
      </c>
      <c r="R4" s="339"/>
      <c r="S4" s="340" t="s">
        <v>107</v>
      </c>
      <c r="T4" s="341"/>
      <c r="U4" s="340" t="s">
        <v>108</v>
      </c>
      <c r="V4" s="341"/>
      <c r="W4" s="340" t="s">
        <v>111</v>
      </c>
      <c r="X4" s="341"/>
      <c r="Y4" s="340" t="s">
        <v>115</v>
      </c>
      <c r="Z4" s="341"/>
      <c r="AA4" s="340" t="s">
        <v>139</v>
      </c>
      <c r="AB4" s="341"/>
    </row>
    <row r="5" spans="1:28" ht="15.75" thickBot="1">
      <c r="A5" s="92"/>
      <c r="B5" s="115"/>
      <c r="C5" s="116" t="s">
        <v>49</v>
      </c>
      <c r="D5" s="117" t="s">
        <v>50</v>
      </c>
      <c r="E5" s="116" t="s">
        <v>49</v>
      </c>
      <c r="F5" s="117" t="s">
        <v>50</v>
      </c>
      <c r="G5" s="116" t="s">
        <v>49</v>
      </c>
      <c r="H5" s="117" t="s">
        <v>50</v>
      </c>
      <c r="I5" s="116" t="s">
        <v>49</v>
      </c>
      <c r="J5" s="117" t="s">
        <v>50</v>
      </c>
      <c r="K5" s="116" t="s">
        <v>49</v>
      </c>
      <c r="L5" s="117" t="s">
        <v>50</v>
      </c>
      <c r="M5" s="116" t="s">
        <v>49</v>
      </c>
      <c r="N5" s="117" t="s">
        <v>50</v>
      </c>
      <c r="O5" s="116" t="s">
        <v>49</v>
      </c>
      <c r="P5" s="117" t="s">
        <v>50</v>
      </c>
      <c r="Q5" s="116" t="s">
        <v>49</v>
      </c>
      <c r="R5" s="117" t="s">
        <v>50</v>
      </c>
      <c r="S5" s="116" t="s">
        <v>49</v>
      </c>
      <c r="T5" s="117" t="s">
        <v>50</v>
      </c>
      <c r="U5" s="116" t="s">
        <v>49</v>
      </c>
      <c r="V5" s="117" t="s">
        <v>50</v>
      </c>
      <c r="W5" s="116" t="s">
        <v>49</v>
      </c>
      <c r="X5" s="117" t="s">
        <v>50</v>
      </c>
      <c r="Y5" s="116" t="s">
        <v>49</v>
      </c>
      <c r="Z5" s="117" t="s">
        <v>50</v>
      </c>
      <c r="AA5" s="116" t="s">
        <v>49</v>
      </c>
      <c r="AB5" s="117" t="s">
        <v>50</v>
      </c>
    </row>
    <row r="6" spans="1:28" s="91" customFormat="1">
      <c r="A6" s="93"/>
      <c r="B6" s="122" t="s">
        <v>26</v>
      </c>
      <c r="C6" s="118">
        <v>32</v>
      </c>
      <c r="D6" s="119">
        <v>0.1095890410958904</v>
      </c>
      <c r="E6" s="118">
        <v>43</v>
      </c>
      <c r="F6" s="119">
        <f>E6/$E$11</f>
        <v>0.13069908814589665</v>
      </c>
      <c r="G6" s="118">
        <v>47</v>
      </c>
      <c r="H6" s="119">
        <f>G6/$G$11</f>
        <v>0.15259740259740259</v>
      </c>
      <c r="I6" s="118">
        <v>50</v>
      </c>
      <c r="J6" s="119">
        <f>I6/$I$11</f>
        <v>0.15923566878980891</v>
      </c>
      <c r="K6" s="118">
        <v>36</v>
      </c>
      <c r="L6" s="119">
        <f>K6/$K$11</f>
        <v>0.14457831325301204</v>
      </c>
      <c r="M6" s="118">
        <v>36</v>
      </c>
      <c r="N6" s="119">
        <f>M6/$M$11</f>
        <v>0.13043478260869565</v>
      </c>
      <c r="O6" s="118">
        <v>41</v>
      </c>
      <c r="P6" s="119">
        <f>O6/$O$11</f>
        <v>0.13141025641025642</v>
      </c>
      <c r="Q6" s="118">
        <v>46</v>
      </c>
      <c r="R6" s="119">
        <f>Q6/$Q$11</f>
        <v>0.1419753086419753</v>
      </c>
      <c r="S6" s="118">
        <v>40</v>
      </c>
      <c r="T6" s="119">
        <f>S6/$S$11</f>
        <v>0.1388888888888889</v>
      </c>
      <c r="U6" s="118">
        <v>50</v>
      </c>
      <c r="V6" s="119">
        <f>U6/$U$11</f>
        <v>0.16666666666666666</v>
      </c>
      <c r="W6" s="118">
        <v>47</v>
      </c>
      <c r="X6" s="119">
        <f>W6/$W$11</f>
        <v>0.15112540192926044</v>
      </c>
      <c r="Y6" s="118">
        <v>45</v>
      </c>
      <c r="Z6" s="119">
        <f>Y6/$Y$11</f>
        <v>0.15</v>
      </c>
      <c r="AA6" s="118">
        <v>47</v>
      </c>
      <c r="AB6" s="119">
        <f>AA6/$Y$11</f>
        <v>0.15666666666666668</v>
      </c>
    </row>
    <row r="7" spans="1:28" s="91" customFormat="1">
      <c r="A7" s="93"/>
      <c r="B7" s="122" t="s">
        <v>29</v>
      </c>
      <c r="C7" s="118">
        <v>116</v>
      </c>
      <c r="D7" s="119">
        <v>0.39726027397260272</v>
      </c>
      <c r="E7" s="118">
        <v>129</v>
      </c>
      <c r="F7" s="119">
        <f t="shared" ref="F7:F9" si="0">E7/$E$11</f>
        <v>0.39209726443769</v>
      </c>
      <c r="G7" s="118">
        <v>111</v>
      </c>
      <c r="H7" s="119">
        <f t="shared" ref="H7:H9" si="1">G7/$G$11</f>
        <v>0.36038961038961037</v>
      </c>
      <c r="I7" s="118">
        <v>111</v>
      </c>
      <c r="J7" s="119">
        <f t="shared" ref="J7:J11" si="2">I7/$I$11</f>
        <v>0.35350318471337577</v>
      </c>
      <c r="K7" s="118">
        <v>82</v>
      </c>
      <c r="L7" s="119">
        <f t="shared" ref="L7:L11" si="3">K7/$K$11</f>
        <v>0.32931726907630521</v>
      </c>
      <c r="M7" s="118">
        <v>95</v>
      </c>
      <c r="N7" s="119">
        <f t="shared" ref="N7:N11" si="4">M7/$M$11</f>
        <v>0.34420289855072461</v>
      </c>
      <c r="O7" s="118">
        <v>114</v>
      </c>
      <c r="P7" s="119">
        <f t="shared" ref="P7:P11" si="5">O7/$O$11</f>
        <v>0.36538461538461536</v>
      </c>
      <c r="Q7" s="118">
        <v>110</v>
      </c>
      <c r="R7" s="119">
        <f t="shared" ref="R7:R11" si="6">Q7/$Q$11</f>
        <v>0.33950617283950618</v>
      </c>
      <c r="S7" s="118">
        <v>105</v>
      </c>
      <c r="T7" s="119">
        <f t="shared" ref="T7:T11" si="7">S7/$S$11</f>
        <v>0.36458333333333331</v>
      </c>
      <c r="U7" s="118">
        <v>107</v>
      </c>
      <c r="V7" s="119">
        <f t="shared" ref="V7:V11" si="8">U7/$U$11</f>
        <v>0.35666666666666669</v>
      </c>
      <c r="W7" s="118">
        <v>113</v>
      </c>
      <c r="X7" s="119">
        <f t="shared" ref="X7:X11" si="9">W7/$W$11</f>
        <v>0.36334405144694532</v>
      </c>
      <c r="Y7" s="118">
        <v>103</v>
      </c>
      <c r="Z7" s="119">
        <f t="shared" ref="Z7:Z11" si="10">Y7/$Y$11</f>
        <v>0.34333333333333332</v>
      </c>
      <c r="AA7" s="118">
        <v>116</v>
      </c>
      <c r="AB7" s="119">
        <f t="shared" ref="AB7:AB10" si="11">AA7/$Y$11</f>
        <v>0.38666666666666666</v>
      </c>
    </row>
    <row r="8" spans="1:28" s="91" customFormat="1" ht="27.75" customHeight="1">
      <c r="A8" s="93"/>
      <c r="B8" s="122" t="s">
        <v>31</v>
      </c>
      <c r="C8" s="118">
        <v>45</v>
      </c>
      <c r="D8" s="119">
        <v>0.1541095890410959</v>
      </c>
      <c r="E8" s="118">
        <v>46</v>
      </c>
      <c r="F8" s="119">
        <f t="shared" si="0"/>
        <v>0.1398176291793313</v>
      </c>
      <c r="G8" s="118">
        <v>47</v>
      </c>
      <c r="H8" s="119">
        <f t="shared" si="1"/>
        <v>0.15259740259740259</v>
      </c>
      <c r="I8" s="118">
        <v>50</v>
      </c>
      <c r="J8" s="119">
        <f t="shared" si="2"/>
        <v>0.15923566878980891</v>
      </c>
      <c r="K8" s="118">
        <v>44</v>
      </c>
      <c r="L8" s="119">
        <f t="shared" si="3"/>
        <v>0.17670682730923695</v>
      </c>
      <c r="M8" s="118">
        <v>47</v>
      </c>
      <c r="N8" s="119">
        <f t="shared" si="4"/>
        <v>0.17028985507246377</v>
      </c>
      <c r="O8" s="118">
        <v>53</v>
      </c>
      <c r="P8" s="119">
        <f t="shared" si="5"/>
        <v>0.16987179487179488</v>
      </c>
      <c r="Q8" s="118">
        <v>45</v>
      </c>
      <c r="R8" s="119">
        <f t="shared" si="6"/>
        <v>0.1388888888888889</v>
      </c>
      <c r="S8" s="118">
        <v>37</v>
      </c>
      <c r="T8" s="119">
        <f t="shared" si="7"/>
        <v>0.12847222222222221</v>
      </c>
      <c r="U8" s="118">
        <v>39</v>
      </c>
      <c r="V8" s="119">
        <f t="shared" si="8"/>
        <v>0.13</v>
      </c>
      <c r="W8" s="118">
        <v>36</v>
      </c>
      <c r="X8" s="119">
        <f t="shared" si="9"/>
        <v>0.1157556270096463</v>
      </c>
      <c r="Y8" s="118">
        <v>40</v>
      </c>
      <c r="Z8" s="119">
        <f t="shared" si="10"/>
        <v>0.13333333333333333</v>
      </c>
      <c r="AA8" s="118">
        <v>44</v>
      </c>
      <c r="AB8" s="119">
        <f t="shared" si="11"/>
        <v>0.14666666666666667</v>
      </c>
    </row>
    <row r="9" spans="1:28" s="91" customFormat="1">
      <c r="A9" s="93"/>
      <c r="B9" s="122" t="s">
        <v>34</v>
      </c>
      <c r="C9" s="118">
        <v>61</v>
      </c>
      <c r="D9" s="119">
        <v>0.2089041095890411</v>
      </c>
      <c r="E9" s="118">
        <v>62</v>
      </c>
      <c r="F9" s="119">
        <f t="shared" si="0"/>
        <v>0.18844984802431611</v>
      </c>
      <c r="G9" s="118">
        <v>62</v>
      </c>
      <c r="H9" s="119">
        <f t="shared" si="1"/>
        <v>0.20129870129870131</v>
      </c>
      <c r="I9" s="118">
        <v>59</v>
      </c>
      <c r="J9" s="119">
        <f t="shared" si="2"/>
        <v>0.18789808917197454</v>
      </c>
      <c r="K9" s="118">
        <v>47</v>
      </c>
      <c r="L9" s="119">
        <f t="shared" si="3"/>
        <v>0.18875502008032127</v>
      </c>
      <c r="M9" s="118">
        <v>59</v>
      </c>
      <c r="N9" s="119">
        <f t="shared" si="4"/>
        <v>0.21376811594202899</v>
      </c>
      <c r="O9" s="118">
        <v>62</v>
      </c>
      <c r="P9" s="119">
        <f t="shared" si="5"/>
        <v>0.19871794871794871</v>
      </c>
      <c r="Q9" s="118">
        <v>74</v>
      </c>
      <c r="R9" s="119">
        <f t="shared" si="6"/>
        <v>0.22839506172839505</v>
      </c>
      <c r="S9" s="118">
        <v>61</v>
      </c>
      <c r="T9" s="119">
        <f t="shared" si="7"/>
        <v>0.21180555555555555</v>
      </c>
      <c r="U9" s="118">
        <v>53</v>
      </c>
      <c r="V9" s="119">
        <f t="shared" si="8"/>
        <v>0.17666666666666667</v>
      </c>
      <c r="W9" s="118">
        <v>55</v>
      </c>
      <c r="X9" s="119">
        <f t="shared" si="9"/>
        <v>0.17684887459807075</v>
      </c>
      <c r="Y9" s="118">
        <v>51</v>
      </c>
      <c r="Z9" s="119">
        <f t="shared" si="10"/>
        <v>0.17</v>
      </c>
      <c r="AA9" s="118">
        <v>55</v>
      </c>
      <c r="AB9" s="119">
        <f t="shared" si="11"/>
        <v>0.18333333333333332</v>
      </c>
    </row>
    <row r="10" spans="1:28" s="91" customFormat="1" ht="15.75" customHeight="1" thickBot="1">
      <c r="A10" s="93"/>
      <c r="B10" s="213" t="s">
        <v>86</v>
      </c>
      <c r="C10" s="214">
        <v>254</v>
      </c>
      <c r="D10" s="215">
        <v>0.86986301369863017</v>
      </c>
      <c r="E10" s="214">
        <f>SUM(E6:E9)</f>
        <v>280</v>
      </c>
      <c r="F10" s="215">
        <f>E10/$E$11</f>
        <v>0.85106382978723405</v>
      </c>
      <c r="G10" s="214">
        <f>SUM(G6:G9)</f>
        <v>267</v>
      </c>
      <c r="H10" s="215">
        <f>G10/$G$11</f>
        <v>0.86688311688311692</v>
      </c>
      <c r="I10" s="214">
        <f>SUM(I6:I9)</f>
        <v>270</v>
      </c>
      <c r="J10" s="215">
        <f t="shared" si="2"/>
        <v>0.85987261146496818</v>
      </c>
      <c r="K10" s="214">
        <f>SUM(K6:K9)</f>
        <v>209</v>
      </c>
      <c r="L10" s="215">
        <f t="shared" si="3"/>
        <v>0.8393574297188755</v>
      </c>
      <c r="M10" s="214">
        <f>SUM(M6:M9)</f>
        <v>237</v>
      </c>
      <c r="N10" s="215">
        <f t="shared" si="4"/>
        <v>0.85869565217391308</v>
      </c>
      <c r="O10" s="214">
        <f>SUM(O6:O9)</f>
        <v>270</v>
      </c>
      <c r="P10" s="215">
        <f t="shared" si="5"/>
        <v>0.86538461538461542</v>
      </c>
      <c r="Q10" s="214">
        <f>SUM(Q6:Q9)</f>
        <v>275</v>
      </c>
      <c r="R10" s="215">
        <f t="shared" si="6"/>
        <v>0.84876543209876543</v>
      </c>
      <c r="S10" s="214">
        <f>SUM(S6:S9)</f>
        <v>243</v>
      </c>
      <c r="T10" s="215">
        <f t="shared" si="7"/>
        <v>0.84375</v>
      </c>
      <c r="U10" s="214">
        <f>SUM(U6:U9)</f>
        <v>249</v>
      </c>
      <c r="V10" s="215">
        <f t="shared" si="8"/>
        <v>0.83</v>
      </c>
      <c r="W10" s="214">
        <f>SUM(W6:W9)</f>
        <v>251</v>
      </c>
      <c r="X10" s="215">
        <f t="shared" si="9"/>
        <v>0.80707395498392287</v>
      </c>
      <c r="Y10" s="214">
        <f>SUM(Y6:Y9)</f>
        <v>239</v>
      </c>
      <c r="Z10" s="215">
        <f t="shared" si="10"/>
        <v>0.79666666666666663</v>
      </c>
      <c r="AA10" s="214">
        <f>SUM(AA6:AA9)</f>
        <v>262</v>
      </c>
      <c r="AB10" s="215">
        <f t="shared" si="11"/>
        <v>0.87333333333333329</v>
      </c>
    </row>
    <row r="11" spans="1:28" ht="15.75" thickBot="1">
      <c r="A11" s="93"/>
      <c r="B11" s="158" t="s">
        <v>97</v>
      </c>
      <c r="C11" s="159">
        <v>292</v>
      </c>
      <c r="D11" s="172">
        <v>1</v>
      </c>
      <c r="E11" s="159">
        <v>329</v>
      </c>
      <c r="F11" s="172">
        <f>E11/$E$11</f>
        <v>1</v>
      </c>
      <c r="G11" s="159">
        <v>308</v>
      </c>
      <c r="H11" s="172">
        <f>G11/$G$11</f>
        <v>1</v>
      </c>
      <c r="I11" s="159">
        <v>314</v>
      </c>
      <c r="J11" s="236">
        <f t="shared" si="2"/>
        <v>1</v>
      </c>
      <c r="K11" s="159">
        <v>249</v>
      </c>
      <c r="L11" s="236">
        <f t="shared" si="3"/>
        <v>1</v>
      </c>
      <c r="M11" s="159">
        <v>276</v>
      </c>
      <c r="N11" s="236">
        <f t="shared" si="4"/>
        <v>1</v>
      </c>
      <c r="O11" s="159">
        <v>312</v>
      </c>
      <c r="P11" s="236">
        <f t="shared" si="5"/>
        <v>1</v>
      </c>
      <c r="Q11" s="159">
        <v>324</v>
      </c>
      <c r="R11" s="236">
        <f t="shared" si="6"/>
        <v>1</v>
      </c>
      <c r="S11" s="159">
        <v>288</v>
      </c>
      <c r="T11" s="236">
        <f t="shared" si="7"/>
        <v>1</v>
      </c>
      <c r="U11" s="159">
        <v>300</v>
      </c>
      <c r="V11" s="236">
        <f t="shared" si="8"/>
        <v>1</v>
      </c>
      <c r="W11" s="159">
        <v>311</v>
      </c>
      <c r="X11" s="236">
        <f t="shared" si="9"/>
        <v>1</v>
      </c>
      <c r="Y11" s="159">
        <v>300</v>
      </c>
      <c r="Z11" s="236">
        <f t="shared" si="10"/>
        <v>1</v>
      </c>
      <c r="AA11" s="159">
        <v>320</v>
      </c>
      <c r="AB11" s="236">
        <f>AA11/$AA$11</f>
        <v>1</v>
      </c>
    </row>
    <row r="12" spans="1:28">
      <c r="A12" s="93"/>
      <c r="B12" s="50"/>
    </row>
    <row r="13" spans="1:28">
      <c r="A13" s="94"/>
      <c r="B13" s="49"/>
    </row>
  </sheetData>
  <mergeCells count="13">
    <mergeCell ref="G4:H4"/>
    <mergeCell ref="E4:F4"/>
    <mergeCell ref="C4:D4"/>
    <mergeCell ref="AA4:AB4"/>
    <mergeCell ref="Y4:Z4"/>
    <mergeCell ref="W4:X4"/>
    <mergeCell ref="U4:V4"/>
    <mergeCell ref="S4:T4"/>
    <mergeCell ref="Q4:R4"/>
    <mergeCell ref="O4:P4"/>
    <mergeCell ref="M4:N4"/>
    <mergeCell ref="K4:L4"/>
    <mergeCell ref="I4:J4"/>
  </mergeCells>
  <phoneticPr fontId="10" type="noConversion"/>
  <pageMargins left="0.15748031496062992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topLeftCell="A34" workbookViewId="0">
      <selection activeCell="K40" sqref="K40"/>
    </sheetView>
  </sheetViews>
  <sheetFormatPr defaultRowHeight="15"/>
  <cols>
    <col min="1" max="1" width="3.140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85546875" customWidth="1"/>
    <col min="8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>
      <c r="A1" s="17" t="s">
        <v>69</v>
      </c>
      <c r="B1" s="21"/>
      <c r="C1" s="21"/>
      <c r="D1" s="21"/>
      <c r="E1" s="21"/>
      <c r="F1" s="21"/>
      <c r="G1" s="22"/>
      <c r="H1" s="22"/>
      <c r="I1" s="22"/>
      <c r="J1" s="22"/>
      <c r="K1" s="22"/>
      <c r="L1" s="22"/>
      <c r="M1" s="22"/>
      <c r="N1" s="22"/>
    </row>
    <row r="2" spans="1:14" ht="15.75" thickBot="1">
      <c r="A2" s="21" t="s">
        <v>131</v>
      </c>
      <c r="B2" s="21"/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</row>
    <row r="3" spans="1:14" ht="15.75" thickBot="1">
      <c r="A3" s="1"/>
      <c r="B3" s="16" t="s">
        <v>35</v>
      </c>
      <c r="C3" s="348" t="s">
        <v>66</v>
      </c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5"/>
    </row>
    <row r="4" spans="1:14" ht="15.75" thickBot="1">
      <c r="A4" s="33"/>
      <c r="B4" s="15"/>
      <c r="C4" s="349" t="s">
        <v>2</v>
      </c>
      <c r="D4" s="350"/>
      <c r="E4" s="349" t="s">
        <v>3</v>
      </c>
      <c r="F4" s="351"/>
      <c r="G4" s="349" t="s">
        <v>4</v>
      </c>
      <c r="H4" s="350"/>
      <c r="I4" s="349" t="s">
        <v>5</v>
      </c>
      <c r="J4" s="350"/>
      <c r="K4" s="349" t="s">
        <v>6</v>
      </c>
      <c r="L4" s="350"/>
      <c r="M4" s="349" t="s">
        <v>1</v>
      </c>
      <c r="N4" s="350"/>
    </row>
    <row r="5" spans="1:14">
      <c r="A5" s="36"/>
      <c r="B5" s="37"/>
      <c r="C5" s="173" t="s">
        <v>49</v>
      </c>
      <c r="D5" s="173" t="s">
        <v>50</v>
      </c>
      <c r="E5" s="173" t="s">
        <v>49</v>
      </c>
      <c r="F5" s="173" t="s">
        <v>50</v>
      </c>
      <c r="G5" s="255" t="s">
        <v>49</v>
      </c>
      <c r="H5" s="173" t="s">
        <v>50</v>
      </c>
      <c r="I5" s="173" t="s">
        <v>49</v>
      </c>
      <c r="J5" s="173" t="s">
        <v>50</v>
      </c>
      <c r="K5" s="173" t="s">
        <v>49</v>
      </c>
      <c r="L5" s="173" t="s">
        <v>50</v>
      </c>
      <c r="M5" s="138" t="s">
        <v>49</v>
      </c>
      <c r="N5" s="110" t="s">
        <v>50</v>
      </c>
    </row>
    <row r="6" spans="1:14">
      <c r="A6" s="208">
        <v>1</v>
      </c>
      <c r="B6" s="210" t="s">
        <v>7</v>
      </c>
      <c r="C6" s="246"/>
      <c r="D6" s="247">
        <f t="shared" ref="D6:D15" si="0">C6/$C$15</f>
        <v>0</v>
      </c>
      <c r="E6" s="246"/>
      <c r="F6" s="247">
        <f t="shared" ref="F6:F15" si="1">E6/$E$15</f>
        <v>0</v>
      </c>
      <c r="G6" s="246"/>
      <c r="H6" s="247">
        <f t="shared" ref="H6:H15" si="2">G6/$G$15</f>
        <v>0</v>
      </c>
      <c r="I6" s="246">
        <v>1</v>
      </c>
      <c r="J6" s="247">
        <f t="shared" ref="J6:J15" si="3">I6/$I$15</f>
        <v>1.1904761904761904E-2</v>
      </c>
      <c r="K6" s="246">
        <v>1</v>
      </c>
      <c r="L6" s="25">
        <f t="shared" ref="L6:L15" si="4">K6/$K$15</f>
        <v>2.1739130434782608E-2</v>
      </c>
      <c r="M6" s="248">
        <f>SUM(I6,K6)</f>
        <v>2</v>
      </c>
      <c r="N6" s="190">
        <f t="shared" ref="N6:N15" si="5">M6/$M$15</f>
        <v>6.2474534836343886E-3</v>
      </c>
    </row>
    <row r="7" spans="1:14">
      <c r="A7" s="208">
        <v>2</v>
      </c>
      <c r="B7" s="211" t="s">
        <v>8</v>
      </c>
      <c r="C7" s="246">
        <v>27</v>
      </c>
      <c r="D7" s="249">
        <f t="shared" si="0"/>
        <v>0.34177215189873417</v>
      </c>
      <c r="E7" s="246">
        <v>12</v>
      </c>
      <c r="F7" s="249">
        <f t="shared" si="1"/>
        <v>0.11764705882352941</v>
      </c>
      <c r="G7" s="246">
        <v>3</v>
      </c>
      <c r="H7" s="249">
        <f t="shared" si="2"/>
        <v>0.33333333333333331</v>
      </c>
      <c r="I7" s="246">
        <v>11</v>
      </c>
      <c r="J7" s="249">
        <f t="shared" si="3"/>
        <v>0.13095238095238096</v>
      </c>
      <c r="K7" s="246">
        <v>7</v>
      </c>
      <c r="L7" s="27">
        <f t="shared" si="4"/>
        <v>0.15217391304347827</v>
      </c>
      <c r="M7" s="248">
        <f>SUM(C7,E7,G7,I7,K7)</f>
        <v>60</v>
      </c>
      <c r="N7" s="198">
        <f t="shared" si="5"/>
        <v>0.18742360450903164</v>
      </c>
    </row>
    <row r="8" spans="1:14">
      <c r="A8" s="208">
        <v>3</v>
      </c>
      <c r="B8" s="211" t="s">
        <v>9</v>
      </c>
      <c r="C8" s="246">
        <v>5</v>
      </c>
      <c r="D8" s="249">
        <f t="shared" si="0"/>
        <v>6.3291139240506333E-2</v>
      </c>
      <c r="E8" s="246">
        <v>9</v>
      </c>
      <c r="F8" s="249">
        <f t="shared" si="1"/>
        <v>8.8235294117647065E-2</v>
      </c>
      <c r="G8" s="246"/>
      <c r="H8" s="249">
        <f t="shared" si="2"/>
        <v>0</v>
      </c>
      <c r="I8" s="246">
        <v>4</v>
      </c>
      <c r="J8" s="249">
        <f t="shared" si="3"/>
        <v>4.7619047619047616E-2</v>
      </c>
      <c r="K8" s="246">
        <v>3</v>
      </c>
      <c r="L8" s="27">
        <f t="shared" si="4"/>
        <v>6.5217391304347824E-2</v>
      </c>
      <c r="M8" s="248">
        <f>SUM(C8,E8,G8,I8,K8)</f>
        <v>21</v>
      </c>
      <c r="N8" s="198">
        <f t="shared" si="5"/>
        <v>6.5598261578161079E-2</v>
      </c>
    </row>
    <row r="9" spans="1:14">
      <c r="A9" s="208">
        <v>4</v>
      </c>
      <c r="B9" s="210" t="s">
        <v>10</v>
      </c>
      <c r="C9" s="246">
        <v>5</v>
      </c>
      <c r="D9" s="249">
        <f t="shared" si="0"/>
        <v>6.3291139240506333E-2</v>
      </c>
      <c r="E9" s="246">
        <v>16</v>
      </c>
      <c r="F9" s="249">
        <f t="shared" si="1"/>
        <v>0.15686274509803921</v>
      </c>
      <c r="G9" s="246">
        <v>3</v>
      </c>
      <c r="H9" s="249">
        <f t="shared" si="2"/>
        <v>0.33333333333333331</v>
      </c>
      <c r="I9" s="246">
        <v>8</v>
      </c>
      <c r="J9" s="249">
        <f t="shared" si="3"/>
        <v>9.5238095238095233E-2</v>
      </c>
      <c r="K9" s="246">
        <v>6</v>
      </c>
      <c r="L9" s="27">
        <f t="shared" si="4"/>
        <v>0.13043478260869565</v>
      </c>
      <c r="M9" s="248">
        <f>SUM(C9,E9,G9,I9,K9)</f>
        <v>38</v>
      </c>
      <c r="N9" s="198">
        <f t="shared" si="5"/>
        <v>0.11870161618905338</v>
      </c>
    </row>
    <row r="10" spans="1:14">
      <c r="A10" s="208">
        <v>5</v>
      </c>
      <c r="B10" s="210" t="s">
        <v>11</v>
      </c>
      <c r="C10" s="246">
        <v>16</v>
      </c>
      <c r="D10" s="249">
        <f t="shared" si="0"/>
        <v>0.20253164556962025</v>
      </c>
      <c r="E10" s="246">
        <v>30</v>
      </c>
      <c r="F10" s="249">
        <f t="shared" si="1"/>
        <v>0.29411764705882354</v>
      </c>
      <c r="G10" s="246">
        <v>2</v>
      </c>
      <c r="H10" s="249">
        <f t="shared" si="2"/>
        <v>0.22222222222222221</v>
      </c>
      <c r="I10" s="246">
        <v>26</v>
      </c>
      <c r="J10" s="249">
        <f t="shared" si="3"/>
        <v>0.30952380952380953</v>
      </c>
      <c r="K10" s="246">
        <v>12</v>
      </c>
      <c r="L10" s="27">
        <f t="shared" si="4"/>
        <v>0.2608695652173913</v>
      </c>
      <c r="M10" s="248">
        <f>SUM(C10,E10,G10,I10,K10)</f>
        <v>86</v>
      </c>
      <c r="N10" s="198">
        <f t="shared" si="5"/>
        <v>0.26864049979627869</v>
      </c>
    </row>
    <row r="11" spans="1:14">
      <c r="A11" s="208">
        <v>6</v>
      </c>
      <c r="B11" s="210" t="s">
        <v>12</v>
      </c>
      <c r="C11" s="246"/>
      <c r="D11" s="249">
        <f t="shared" si="0"/>
        <v>0</v>
      </c>
      <c r="E11" s="246"/>
      <c r="F11" s="249">
        <f t="shared" si="1"/>
        <v>0</v>
      </c>
      <c r="G11" s="246"/>
      <c r="H11" s="249">
        <f t="shared" si="2"/>
        <v>0</v>
      </c>
      <c r="I11" s="246"/>
      <c r="J11" s="249">
        <f t="shared" si="3"/>
        <v>0</v>
      </c>
      <c r="K11" s="246">
        <v>1</v>
      </c>
      <c r="L11" s="27">
        <f t="shared" si="4"/>
        <v>2.1739130434782608E-2</v>
      </c>
      <c r="M11" s="248">
        <f>SUM(C11,E11,G11,I11,K11)</f>
        <v>1</v>
      </c>
      <c r="N11" s="198">
        <f t="shared" si="5"/>
        <v>3.1237267418171943E-3</v>
      </c>
    </row>
    <row r="12" spans="1:14">
      <c r="A12" s="208">
        <v>7</v>
      </c>
      <c r="B12" s="210" t="s">
        <v>13</v>
      </c>
      <c r="C12" s="246">
        <v>13</v>
      </c>
      <c r="D12" s="249">
        <f t="shared" si="0"/>
        <v>0.16455696202531644</v>
      </c>
      <c r="E12" s="246">
        <v>13</v>
      </c>
      <c r="F12" s="249">
        <f t="shared" si="1"/>
        <v>0.12745098039215685</v>
      </c>
      <c r="G12" s="246"/>
      <c r="H12" s="249">
        <f t="shared" si="2"/>
        <v>0</v>
      </c>
      <c r="I12" s="246">
        <v>10</v>
      </c>
      <c r="J12" s="249">
        <f t="shared" si="3"/>
        <v>0.11904761904761904</v>
      </c>
      <c r="K12" s="246">
        <v>3</v>
      </c>
      <c r="L12" s="27">
        <f t="shared" si="4"/>
        <v>6.5217391304347824E-2</v>
      </c>
      <c r="M12" s="248">
        <f>SUM(C12,E12,G12,I12,L12,L12,K12)</f>
        <v>39.130434782608702</v>
      </c>
      <c r="N12" s="198">
        <f t="shared" si="5"/>
        <v>0.12223278554936849</v>
      </c>
    </row>
    <row r="13" spans="1:14">
      <c r="A13" s="208">
        <v>8</v>
      </c>
      <c r="B13" s="210" t="s">
        <v>14</v>
      </c>
      <c r="C13" s="246">
        <v>4</v>
      </c>
      <c r="D13" s="249">
        <f t="shared" si="0"/>
        <v>5.0632911392405063E-2</v>
      </c>
      <c r="E13" s="246">
        <v>1</v>
      </c>
      <c r="F13" s="249">
        <f t="shared" si="1"/>
        <v>9.8039215686274508E-3</v>
      </c>
      <c r="G13" s="246"/>
      <c r="H13" s="249">
        <f t="shared" si="2"/>
        <v>0</v>
      </c>
      <c r="I13" s="246">
        <v>3</v>
      </c>
      <c r="J13" s="249">
        <f t="shared" si="3"/>
        <v>3.5714285714285712E-2</v>
      </c>
      <c r="K13" s="246"/>
      <c r="L13" s="27">
        <f t="shared" si="4"/>
        <v>0</v>
      </c>
      <c r="M13" s="248">
        <f>SUM(C13,E13,G13,I13,K13)</f>
        <v>8</v>
      </c>
      <c r="N13" s="198">
        <f t="shared" si="5"/>
        <v>2.4989813934537555E-2</v>
      </c>
    </row>
    <row r="14" spans="1:14" ht="15.75" thickBot="1">
      <c r="A14" s="208">
        <v>9</v>
      </c>
      <c r="B14" s="210" t="s">
        <v>15</v>
      </c>
      <c r="C14" s="246">
        <v>9</v>
      </c>
      <c r="D14" s="250">
        <f t="shared" si="0"/>
        <v>0.11392405063291139</v>
      </c>
      <c r="E14" s="246">
        <v>21</v>
      </c>
      <c r="F14" s="250">
        <f t="shared" si="1"/>
        <v>0.20588235294117646</v>
      </c>
      <c r="G14" s="246">
        <v>1</v>
      </c>
      <c r="H14" s="250">
        <f t="shared" si="2"/>
        <v>0.1111111111111111</v>
      </c>
      <c r="I14" s="246">
        <v>21</v>
      </c>
      <c r="J14" s="250">
        <f t="shared" si="3"/>
        <v>0.25</v>
      </c>
      <c r="K14" s="246">
        <v>13</v>
      </c>
      <c r="L14" s="251">
        <f t="shared" si="4"/>
        <v>0.28260869565217389</v>
      </c>
      <c r="M14" s="248">
        <f>SUM(C14,E14,G14,I14,K14)</f>
        <v>65</v>
      </c>
      <c r="N14" s="198">
        <f t="shared" si="5"/>
        <v>0.20304223821811762</v>
      </c>
    </row>
    <row r="15" spans="1:14" ht="15.75" thickBot="1">
      <c r="A15" s="13"/>
      <c r="B15" s="209" t="s">
        <v>16</v>
      </c>
      <c r="C15" s="252">
        <f>SUM(C6:C14)</f>
        <v>79</v>
      </c>
      <c r="D15" s="253">
        <f t="shared" si="0"/>
        <v>1</v>
      </c>
      <c r="E15" s="252">
        <f>SUM(E6:E14)</f>
        <v>102</v>
      </c>
      <c r="F15" s="253">
        <f t="shared" si="1"/>
        <v>1</v>
      </c>
      <c r="G15" s="252">
        <f>SUM(G6:G14)</f>
        <v>9</v>
      </c>
      <c r="H15" s="253">
        <f t="shared" si="2"/>
        <v>1</v>
      </c>
      <c r="I15" s="252">
        <f>SUM(I6:I14)</f>
        <v>84</v>
      </c>
      <c r="J15" s="253">
        <f t="shared" si="3"/>
        <v>1</v>
      </c>
      <c r="K15" s="252">
        <f>SUM(K6:K14)</f>
        <v>46</v>
      </c>
      <c r="L15" s="253">
        <f t="shared" si="4"/>
        <v>1</v>
      </c>
      <c r="M15" s="280">
        <f>SUM(M6:M14)</f>
        <v>320.13043478260869</v>
      </c>
      <c r="N15" s="254">
        <f t="shared" si="5"/>
        <v>1</v>
      </c>
    </row>
    <row r="16" spans="1:14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>
      <c r="A17" s="17" t="s">
        <v>70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5.75" thickBot="1">
      <c r="A18" s="21" t="s">
        <v>132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5.75" thickBot="1">
      <c r="A19" s="1"/>
      <c r="B19" s="16" t="s">
        <v>35</v>
      </c>
      <c r="C19" s="348" t="s">
        <v>67</v>
      </c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5"/>
    </row>
    <row r="20" spans="1:14" ht="15.75" thickBot="1">
      <c r="A20" s="33"/>
      <c r="B20" s="15"/>
      <c r="C20" s="349" t="s">
        <v>2</v>
      </c>
      <c r="D20" s="350"/>
      <c r="E20" s="349" t="s">
        <v>3</v>
      </c>
      <c r="F20" s="351"/>
      <c r="G20" s="349" t="s">
        <v>4</v>
      </c>
      <c r="H20" s="350"/>
      <c r="I20" s="349" t="s">
        <v>5</v>
      </c>
      <c r="J20" s="350"/>
      <c r="K20" s="349" t="s">
        <v>6</v>
      </c>
      <c r="L20" s="350"/>
      <c r="M20" s="349" t="s">
        <v>1</v>
      </c>
      <c r="N20" s="350"/>
    </row>
    <row r="21" spans="1:14">
      <c r="A21" s="36"/>
      <c r="B21" s="37"/>
      <c r="C21" s="173" t="s">
        <v>49</v>
      </c>
      <c r="D21" s="173" t="s">
        <v>50</v>
      </c>
      <c r="E21" s="173" t="s">
        <v>49</v>
      </c>
      <c r="F21" s="173" t="s">
        <v>50</v>
      </c>
      <c r="G21" s="173" t="s">
        <v>49</v>
      </c>
      <c r="H21" s="173" t="s">
        <v>50</v>
      </c>
      <c r="I21" s="173" t="s">
        <v>49</v>
      </c>
      <c r="J21" s="173" t="s">
        <v>50</v>
      </c>
      <c r="K21" s="173" t="s">
        <v>49</v>
      </c>
      <c r="L21" s="173" t="s">
        <v>50</v>
      </c>
      <c r="M21" s="279" t="s">
        <v>49</v>
      </c>
      <c r="N21" s="110" t="s">
        <v>50</v>
      </c>
    </row>
    <row r="22" spans="1:14">
      <c r="A22" s="208">
        <v>1</v>
      </c>
      <c r="B22" s="210" t="s">
        <v>7</v>
      </c>
      <c r="C22" s="246">
        <v>53</v>
      </c>
      <c r="D22" s="25">
        <f>C22/$C$31</f>
        <v>2.6341948310139165E-2</v>
      </c>
      <c r="E22" s="246">
        <v>4</v>
      </c>
      <c r="F22" s="25">
        <f>E22/$E$31</f>
        <v>2.8129395218002813E-3</v>
      </c>
      <c r="G22" s="246"/>
      <c r="H22" s="25">
        <f>G22/$G$31</f>
        <v>0</v>
      </c>
      <c r="I22" s="246">
        <v>20</v>
      </c>
      <c r="J22" s="25">
        <f>I22/$I$31</f>
        <v>1.0638297872340425E-2</v>
      </c>
      <c r="K22" s="246">
        <v>4</v>
      </c>
      <c r="L22" s="25">
        <f>K22/$K$31</f>
        <v>5.6417489421720732E-3</v>
      </c>
      <c r="M22" s="248">
        <f t="shared" ref="M22:M30" si="6">SUM(C22,E22,G22,I22,K22)</f>
        <v>81</v>
      </c>
      <c r="N22" s="190">
        <f>M22/$M$31</f>
        <v>1.3132295719844358E-2</v>
      </c>
    </row>
    <row r="23" spans="1:14">
      <c r="A23" s="208">
        <v>2</v>
      </c>
      <c r="B23" s="211" t="s">
        <v>8</v>
      </c>
      <c r="C23" s="246">
        <v>909</v>
      </c>
      <c r="D23" s="25">
        <f t="shared" ref="D23:D31" si="7">C23/$C$31</f>
        <v>0.45178926441351891</v>
      </c>
      <c r="E23" s="246">
        <v>434</v>
      </c>
      <c r="F23" s="25">
        <f t="shared" ref="F23:F31" si="8">E23/$E$31</f>
        <v>0.30520393811533053</v>
      </c>
      <c r="G23" s="246">
        <v>57</v>
      </c>
      <c r="H23" s="25">
        <f t="shared" ref="H23:H31" si="9">G23/$G$31</f>
        <v>0.39310344827586208</v>
      </c>
      <c r="I23" s="246">
        <v>718</v>
      </c>
      <c r="J23" s="25">
        <f t="shared" ref="J23:J31" si="10">I23/$I$31</f>
        <v>0.3819148936170213</v>
      </c>
      <c r="K23" s="246">
        <v>220</v>
      </c>
      <c r="L23" s="25">
        <f t="shared" ref="L23:L31" si="11">K23/$K$31</f>
        <v>0.31029619181946405</v>
      </c>
      <c r="M23" s="248">
        <f t="shared" si="6"/>
        <v>2338</v>
      </c>
      <c r="N23" s="190">
        <f t="shared" ref="N23:N31" si="12">M23/$M$31</f>
        <v>0.37905317769130997</v>
      </c>
    </row>
    <row r="24" spans="1:14">
      <c r="A24" s="208">
        <v>3</v>
      </c>
      <c r="B24" s="211" t="s">
        <v>9</v>
      </c>
      <c r="C24" s="246">
        <v>188</v>
      </c>
      <c r="D24" s="25">
        <f t="shared" si="7"/>
        <v>9.3439363817097415E-2</v>
      </c>
      <c r="E24" s="246">
        <v>112</v>
      </c>
      <c r="F24" s="25">
        <f t="shared" si="8"/>
        <v>7.8762306610407881E-2</v>
      </c>
      <c r="G24" s="246">
        <v>11</v>
      </c>
      <c r="H24" s="25">
        <f t="shared" si="9"/>
        <v>7.586206896551724E-2</v>
      </c>
      <c r="I24" s="246">
        <v>147</v>
      </c>
      <c r="J24" s="25">
        <f t="shared" si="10"/>
        <v>7.8191489361702129E-2</v>
      </c>
      <c r="K24" s="246">
        <v>58</v>
      </c>
      <c r="L24" s="25">
        <f t="shared" si="11"/>
        <v>8.1805359661495061E-2</v>
      </c>
      <c r="M24" s="248">
        <f t="shared" si="6"/>
        <v>516</v>
      </c>
      <c r="N24" s="190">
        <f t="shared" si="12"/>
        <v>8.3657587548638127E-2</v>
      </c>
    </row>
    <row r="25" spans="1:14">
      <c r="A25" s="208">
        <v>4</v>
      </c>
      <c r="B25" s="210" t="s">
        <v>10</v>
      </c>
      <c r="C25" s="246">
        <v>182</v>
      </c>
      <c r="D25" s="25">
        <f t="shared" si="7"/>
        <v>9.0457256461232607E-2</v>
      </c>
      <c r="E25" s="246">
        <v>165</v>
      </c>
      <c r="F25" s="25">
        <f t="shared" si="8"/>
        <v>0.1160337552742616</v>
      </c>
      <c r="G25" s="246">
        <v>18</v>
      </c>
      <c r="H25" s="25">
        <f t="shared" si="9"/>
        <v>0.12413793103448276</v>
      </c>
      <c r="I25" s="246">
        <v>203</v>
      </c>
      <c r="J25" s="25">
        <f t="shared" si="10"/>
        <v>0.10797872340425532</v>
      </c>
      <c r="K25" s="246">
        <v>84</v>
      </c>
      <c r="L25" s="25">
        <f t="shared" si="11"/>
        <v>0.11847672778561354</v>
      </c>
      <c r="M25" s="248">
        <f t="shared" si="6"/>
        <v>652</v>
      </c>
      <c r="N25" s="190">
        <f t="shared" si="12"/>
        <v>0.10570687418936446</v>
      </c>
    </row>
    <row r="26" spans="1:14">
      <c r="A26" s="208">
        <v>5</v>
      </c>
      <c r="B26" s="210" t="s">
        <v>11</v>
      </c>
      <c r="C26" s="246">
        <v>204</v>
      </c>
      <c r="D26" s="25">
        <f t="shared" si="7"/>
        <v>0.10139165009940358</v>
      </c>
      <c r="E26" s="246">
        <v>205</v>
      </c>
      <c r="F26" s="25">
        <f t="shared" si="8"/>
        <v>0.14416315049226441</v>
      </c>
      <c r="G26" s="246">
        <v>20</v>
      </c>
      <c r="H26" s="25">
        <f t="shared" si="9"/>
        <v>0.13793103448275862</v>
      </c>
      <c r="I26" s="246">
        <v>266</v>
      </c>
      <c r="J26" s="25">
        <f t="shared" si="10"/>
        <v>0.14148936170212767</v>
      </c>
      <c r="K26" s="246">
        <v>83</v>
      </c>
      <c r="L26" s="25">
        <f t="shared" si="11"/>
        <v>0.11706629055007052</v>
      </c>
      <c r="M26" s="248">
        <f t="shared" si="6"/>
        <v>778</v>
      </c>
      <c r="N26" s="190">
        <f t="shared" si="12"/>
        <v>0.12613488975356679</v>
      </c>
    </row>
    <row r="27" spans="1:14">
      <c r="A27" s="208">
        <v>6</v>
      </c>
      <c r="B27" s="210" t="s">
        <v>12</v>
      </c>
      <c r="C27" s="246">
        <v>9</v>
      </c>
      <c r="D27" s="25">
        <f t="shared" si="7"/>
        <v>4.4731610337972166E-3</v>
      </c>
      <c r="E27" s="246">
        <v>3</v>
      </c>
      <c r="F27" s="25">
        <f t="shared" si="8"/>
        <v>2.1097046413502108E-3</v>
      </c>
      <c r="G27" s="246">
        <v>6</v>
      </c>
      <c r="H27" s="25">
        <f t="shared" si="9"/>
        <v>4.1379310344827586E-2</v>
      </c>
      <c r="I27" s="246">
        <v>4</v>
      </c>
      <c r="J27" s="25">
        <f t="shared" si="10"/>
        <v>2.1276595744680851E-3</v>
      </c>
      <c r="K27" s="246">
        <v>6</v>
      </c>
      <c r="L27" s="25">
        <f t="shared" si="11"/>
        <v>8.4626234132581107E-3</v>
      </c>
      <c r="M27" s="248">
        <f t="shared" si="6"/>
        <v>28</v>
      </c>
      <c r="N27" s="190">
        <f t="shared" si="12"/>
        <v>4.5395590142671858E-3</v>
      </c>
    </row>
    <row r="28" spans="1:14">
      <c r="A28" s="208">
        <v>7</v>
      </c>
      <c r="B28" s="210" t="s">
        <v>13</v>
      </c>
      <c r="C28" s="246">
        <v>186</v>
      </c>
      <c r="D28" s="25">
        <f t="shared" si="7"/>
        <v>9.2445328031809146E-2</v>
      </c>
      <c r="E28" s="246">
        <v>203</v>
      </c>
      <c r="F28" s="25">
        <f t="shared" si="8"/>
        <v>0.14275668073136427</v>
      </c>
      <c r="G28" s="246">
        <v>15</v>
      </c>
      <c r="H28" s="25">
        <f t="shared" si="9"/>
        <v>0.10344827586206896</v>
      </c>
      <c r="I28" s="246">
        <v>190</v>
      </c>
      <c r="J28" s="25">
        <f t="shared" si="10"/>
        <v>0.10106382978723404</v>
      </c>
      <c r="K28" s="246">
        <v>76</v>
      </c>
      <c r="L28" s="25">
        <f t="shared" si="11"/>
        <v>0.10719322990126939</v>
      </c>
      <c r="M28" s="248">
        <f t="shared" si="6"/>
        <v>670</v>
      </c>
      <c r="N28" s="190">
        <f t="shared" si="12"/>
        <v>0.10862516212710766</v>
      </c>
    </row>
    <row r="29" spans="1:14">
      <c r="A29" s="208">
        <v>8</v>
      </c>
      <c r="B29" s="210" t="s">
        <v>14</v>
      </c>
      <c r="C29" s="246">
        <v>38</v>
      </c>
      <c r="D29" s="25">
        <f t="shared" si="7"/>
        <v>1.8886679920477135E-2</v>
      </c>
      <c r="E29" s="246">
        <v>29</v>
      </c>
      <c r="F29" s="25">
        <f t="shared" si="8"/>
        <v>2.0393811533052038E-2</v>
      </c>
      <c r="G29" s="246"/>
      <c r="H29" s="25">
        <f t="shared" si="9"/>
        <v>0</v>
      </c>
      <c r="I29" s="246">
        <v>31</v>
      </c>
      <c r="J29" s="25">
        <f t="shared" si="10"/>
        <v>1.6489361702127659E-2</v>
      </c>
      <c r="K29" s="246">
        <v>13</v>
      </c>
      <c r="L29" s="25">
        <f t="shared" si="11"/>
        <v>1.8335684062059238E-2</v>
      </c>
      <c r="M29" s="248">
        <f t="shared" si="6"/>
        <v>111</v>
      </c>
      <c r="N29" s="190">
        <f t="shared" si="12"/>
        <v>1.7996108949416341E-2</v>
      </c>
    </row>
    <row r="30" spans="1:14" ht="15.75" thickBot="1">
      <c r="A30" s="208">
        <v>9</v>
      </c>
      <c r="B30" s="210" t="s">
        <v>15</v>
      </c>
      <c r="C30" s="246">
        <v>243</v>
      </c>
      <c r="D30" s="25">
        <f t="shared" si="7"/>
        <v>0.12077534791252485</v>
      </c>
      <c r="E30" s="246">
        <v>267</v>
      </c>
      <c r="F30" s="25">
        <f t="shared" si="8"/>
        <v>0.18776371308016879</v>
      </c>
      <c r="G30" s="246">
        <v>18</v>
      </c>
      <c r="H30" s="25">
        <f t="shared" si="9"/>
        <v>0.12413793103448276</v>
      </c>
      <c r="I30" s="246">
        <v>301</v>
      </c>
      <c r="J30" s="25">
        <f t="shared" si="10"/>
        <v>0.1601063829787234</v>
      </c>
      <c r="K30" s="246">
        <v>165</v>
      </c>
      <c r="L30" s="25">
        <f t="shared" si="11"/>
        <v>0.23272214386459802</v>
      </c>
      <c r="M30" s="248">
        <f t="shared" si="6"/>
        <v>994</v>
      </c>
      <c r="N30" s="190">
        <f t="shared" si="12"/>
        <v>0.16115434500648509</v>
      </c>
    </row>
    <row r="31" spans="1:14" ht="15.75" thickBot="1">
      <c r="A31" s="13"/>
      <c r="B31" s="128" t="s">
        <v>16</v>
      </c>
      <c r="C31" s="256">
        <f>SUM(C22:C30)</f>
        <v>2012</v>
      </c>
      <c r="D31" s="281">
        <f t="shared" si="7"/>
        <v>1</v>
      </c>
      <c r="E31" s="257">
        <f>SUM(E22:E30)</f>
        <v>1422</v>
      </c>
      <c r="F31" s="281">
        <f t="shared" si="8"/>
        <v>1</v>
      </c>
      <c r="G31" s="256">
        <f>SUM(G22:G30)</f>
        <v>145</v>
      </c>
      <c r="H31" s="281">
        <f t="shared" si="9"/>
        <v>1</v>
      </c>
      <c r="I31" s="256">
        <f>SUM(I22:I30)</f>
        <v>1880</v>
      </c>
      <c r="J31" s="281">
        <f t="shared" si="10"/>
        <v>1</v>
      </c>
      <c r="K31" s="256">
        <f>SUM(K22:K30)</f>
        <v>709</v>
      </c>
      <c r="L31" s="281">
        <f t="shared" si="11"/>
        <v>1</v>
      </c>
      <c r="M31" s="256">
        <f>SUM(M22:M30)</f>
        <v>6168</v>
      </c>
      <c r="N31" s="282">
        <f t="shared" si="12"/>
        <v>1</v>
      </c>
    </row>
    <row r="32" spans="1:1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17" t="s">
        <v>79</v>
      </c>
      <c r="B34" s="28"/>
      <c r="C34" s="28"/>
      <c r="D34" s="28"/>
      <c r="E34" s="28"/>
      <c r="F34" s="28"/>
      <c r="G34" s="28"/>
      <c r="H34" s="28"/>
      <c r="I34" s="28"/>
      <c r="J34" s="22"/>
      <c r="K34" s="22"/>
      <c r="L34" s="22"/>
      <c r="M34" s="22"/>
      <c r="N34" s="22"/>
    </row>
    <row r="35" spans="1:14" ht="15.75" thickBot="1">
      <c r="A35" s="28" t="s">
        <v>133</v>
      </c>
      <c r="B35" s="28"/>
      <c r="C35" s="28"/>
      <c r="D35" s="28"/>
      <c r="E35" s="28"/>
      <c r="F35" s="28"/>
      <c r="G35" s="28"/>
      <c r="H35" s="28"/>
      <c r="I35" s="28"/>
      <c r="J35" s="22"/>
      <c r="K35" s="22"/>
      <c r="L35" s="22"/>
      <c r="M35" s="22"/>
      <c r="N35" s="22"/>
    </row>
    <row r="36" spans="1:14" ht="15" customHeight="1">
      <c r="A36" s="1"/>
      <c r="B36" s="16" t="s">
        <v>35</v>
      </c>
      <c r="C36" s="342" t="s">
        <v>68</v>
      </c>
      <c r="D36" s="343"/>
      <c r="E36" s="343"/>
      <c r="F36" s="343"/>
      <c r="G36" s="343"/>
      <c r="H36" s="344"/>
      <c r="I36" s="22"/>
      <c r="J36" s="22"/>
      <c r="K36" s="22"/>
      <c r="L36" s="22"/>
      <c r="M36" s="22"/>
      <c r="N36" s="22"/>
    </row>
    <row r="37" spans="1:14" ht="29.25" customHeight="1" thickBot="1">
      <c r="A37" s="33"/>
      <c r="B37" s="2"/>
      <c r="C37" s="345"/>
      <c r="D37" s="346"/>
      <c r="E37" s="346"/>
      <c r="F37" s="346"/>
      <c r="G37" s="346"/>
      <c r="H37" s="347"/>
      <c r="I37" s="22"/>
      <c r="J37" s="22"/>
      <c r="K37" s="22"/>
      <c r="L37" s="22"/>
      <c r="M37" s="22"/>
      <c r="N37" s="22"/>
    </row>
    <row r="38" spans="1:14" ht="15.75" thickBot="1">
      <c r="A38" s="33"/>
      <c r="B38" s="33"/>
      <c r="C38" s="3" t="s">
        <v>2</v>
      </c>
      <c r="D38" s="4" t="s">
        <v>3</v>
      </c>
      <c r="E38" s="4" t="s">
        <v>80</v>
      </c>
      <c r="F38" s="5" t="s">
        <v>5</v>
      </c>
      <c r="G38" s="6" t="s">
        <v>6</v>
      </c>
      <c r="H38" s="7" t="s">
        <v>1</v>
      </c>
      <c r="I38" s="22"/>
      <c r="J38" s="22"/>
      <c r="K38" s="22"/>
      <c r="L38" s="22"/>
      <c r="M38" s="22"/>
      <c r="N38" s="22"/>
    </row>
    <row r="39" spans="1:14">
      <c r="A39" s="8">
        <v>1</v>
      </c>
      <c r="B39" s="9" t="s">
        <v>7</v>
      </c>
      <c r="C39" s="258">
        <f>C6/C22</f>
        <v>0</v>
      </c>
      <c r="D39" s="258">
        <f>D6/D22</f>
        <v>0</v>
      </c>
      <c r="E39" s="258">
        <f>E6/E22</f>
        <v>0</v>
      </c>
      <c r="F39" s="258">
        <f>F6/F22</f>
        <v>0</v>
      </c>
      <c r="G39" s="259">
        <f t="shared" ref="G39:G48" si="13">K6/K22</f>
        <v>0.25</v>
      </c>
      <c r="H39" s="260">
        <f t="shared" ref="H39:H48" si="14">M6/M22</f>
        <v>2.4691358024691357E-2</v>
      </c>
      <c r="I39" s="22"/>
      <c r="J39" s="22"/>
      <c r="K39" s="22"/>
      <c r="L39" s="22"/>
      <c r="M39" s="22"/>
      <c r="N39" s="22"/>
    </row>
    <row r="40" spans="1:14">
      <c r="A40" s="8">
        <v>2</v>
      </c>
      <c r="B40" s="10" t="s">
        <v>8</v>
      </c>
      <c r="C40" s="261">
        <f t="shared" ref="C40:C48" si="15">C7/C23</f>
        <v>2.9702970297029702E-2</v>
      </c>
      <c r="D40" s="27">
        <f t="shared" ref="D40:D48" si="16">E7/E23</f>
        <v>2.7649769585253458E-2</v>
      </c>
      <c r="E40" s="27">
        <f t="shared" ref="E40:E48" si="17">G7/G23</f>
        <v>5.2631578947368418E-2</v>
      </c>
      <c r="F40" s="27">
        <f t="shared" ref="F40:F48" si="18">I7/I23</f>
        <v>1.532033426183844E-2</v>
      </c>
      <c r="G40" s="259">
        <f t="shared" si="13"/>
        <v>3.1818181818181815E-2</v>
      </c>
      <c r="H40" s="262">
        <f t="shared" si="14"/>
        <v>2.5662959794696322E-2</v>
      </c>
      <c r="I40" s="22"/>
      <c r="J40" s="22"/>
      <c r="K40" s="22"/>
      <c r="L40" s="22"/>
      <c r="M40" s="22"/>
      <c r="N40" s="22"/>
    </row>
    <row r="41" spans="1:14">
      <c r="A41" s="8">
        <v>3</v>
      </c>
      <c r="B41" s="11" t="s">
        <v>9</v>
      </c>
      <c r="C41" s="261">
        <f t="shared" si="15"/>
        <v>2.6595744680851064E-2</v>
      </c>
      <c r="D41" s="27">
        <f t="shared" si="16"/>
        <v>8.0357142857142863E-2</v>
      </c>
      <c r="E41" s="27">
        <f t="shared" si="17"/>
        <v>0</v>
      </c>
      <c r="F41" s="27">
        <f t="shared" si="18"/>
        <v>2.7210884353741496E-2</v>
      </c>
      <c r="G41" s="259">
        <f t="shared" si="13"/>
        <v>5.1724137931034482E-2</v>
      </c>
      <c r="H41" s="262">
        <f t="shared" si="14"/>
        <v>4.0697674418604654E-2</v>
      </c>
      <c r="I41" s="22"/>
      <c r="J41" s="22"/>
      <c r="K41" s="22"/>
      <c r="L41" s="22"/>
      <c r="M41" s="22"/>
      <c r="N41" s="22"/>
    </row>
    <row r="42" spans="1:14">
      <c r="A42" s="8">
        <v>4</v>
      </c>
      <c r="B42" s="12" t="s">
        <v>10</v>
      </c>
      <c r="C42" s="261">
        <f t="shared" si="15"/>
        <v>2.7472527472527472E-2</v>
      </c>
      <c r="D42" s="27">
        <f t="shared" si="16"/>
        <v>9.696969696969697E-2</v>
      </c>
      <c r="E42" s="27">
        <f t="shared" si="17"/>
        <v>0.16666666666666666</v>
      </c>
      <c r="F42" s="27">
        <f t="shared" si="18"/>
        <v>3.9408866995073892E-2</v>
      </c>
      <c r="G42" s="259">
        <f t="shared" si="13"/>
        <v>7.1428571428571425E-2</v>
      </c>
      <c r="H42" s="262">
        <f t="shared" si="14"/>
        <v>5.8282208588957052E-2</v>
      </c>
      <c r="I42" s="22"/>
      <c r="J42" s="22"/>
      <c r="K42" s="22"/>
      <c r="L42" s="22"/>
      <c r="M42" s="22"/>
      <c r="N42" s="22"/>
    </row>
    <row r="43" spans="1:14">
      <c r="A43" s="8">
        <v>5</v>
      </c>
      <c r="B43" s="9" t="s">
        <v>11</v>
      </c>
      <c r="C43" s="261">
        <f t="shared" si="15"/>
        <v>7.8431372549019607E-2</v>
      </c>
      <c r="D43" s="27">
        <f t="shared" si="16"/>
        <v>0.14634146341463414</v>
      </c>
      <c r="E43" s="27">
        <f t="shared" si="17"/>
        <v>0.1</v>
      </c>
      <c r="F43" s="27">
        <f t="shared" si="18"/>
        <v>9.7744360902255634E-2</v>
      </c>
      <c r="G43" s="259">
        <f t="shared" si="13"/>
        <v>0.14457831325301204</v>
      </c>
      <c r="H43" s="262">
        <f t="shared" si="14"/>
        <v>0.11053984575835475</v>
      </c>
      <c r="I43" s="22"/>
      <c r="J43" s="22"/>
      <c r="K43" s="22"/>
      <c r="L43" s="22"/>
      <c r="M43" s="22"/>
      <c r="N43" s="22"/>
    </row>
    <row r="44" spans="1:14">
      <c r="A44" s="8">
        <v>6</v>
      </c>
      <c r="B44" s="12" t="s">
        <v>12</v>
      </c>
      <c r="C44" s="261">
        <f t="shared" si="15"/>
        <v>0</v>
      </c>
      <c r="D44" s="27">
        <f t="shared" si="16"/>
        <v>0</v>
      </c>
      <c r="E44" s="27">
        <f t="shared" si="17"/>
        <v>0</v>
      </c>
      <c r="F44" s="27">
        <f t="shared" si="18"/>
        <v>0</v>
      </c>
      <c r="G44" s="259">
        <f t="shared" si="13"/>
        <v>0.16666666666666666</v>
      </c>
      <c r="H44" s="262">
        <f t="shared" si="14"/>
        <v>3.5714285714285712E-2</v>
      </c>
      <c r="I44" s="22"/>
      <c r="J44" s="22"/>
      <c r="K44" s="22"/>
      <c r="L44" s="22"/>
      <c r="M44" s="22"/>
      <c r="N44" s="22"/>
    </row>
    <row r="45" spans="1:14">
      <c r="A45" s="8">
        <v>7</v>
      </c>
      <c r="B45" s="95" t="s">
        <v>13</v>
      </c>
      <c r="C45" s="263">
        <f t="shared" si="15"/>
        <v>6.9892473118279563E-2</v>
      </c>
      <c r="D45" s="40">
        <f t="shared" si="16"/>
        <v>6.4039408866995079E-2</v>
      </c>
      <c r="E45" s="40">
        <f t="shared" si="17"/>
        <v>0</v>
      </c>
      <c r="F45" s="40">
        <f t="shared" si="18"/>
        <v>5.2631578947368418E-2</v>
      </c>
      <c r="G45" s="264">
        <f t="shared" si="13"/>
        <v>3.9473684210526314E-2</v>
      </c>
      <c r="H45" s="265">
        <f t="shared" si="14"/>
        <v>5.8403634003893583E-2</v>
      </c>
      <c r="I45" s="22"/>
      <c r="J45" s="22"/>
      <c r="K45" s="22"/>
      <c r="L45" s="22"/>
      <c r="M45" s="22"/>
      <c r="N45" s="22"/>
    </row>
    <row r="46" spans="1:14">
      <c r="A46" s="8">
        <v>8</v>
      </c>
      <c r="B46" s="96" t="s">
        <v>14</v>
      </c>
      <c r="C46" s="263">
        <f t="shared" si="15"/>
        <v>0.10526315789473684</v>
      </c>
      <c r="D46" s="40">
        <f t="shared" si="16"/>
        <v>3.4482758620689655E-2</v>
      </c>
      <c r="E46" s="40" t="e">
        <f t="shared" si="17"/>
        <v>#DIV/0!</v>
      </c>
      <c r="F46" s="40">
        <f t="shared" si="18"/>
        <v>9.6774193548387094E-2</v>
      </c>
      <c r="G46" s="264">
        <f t="shared" si="13"/>
        <v>0</v>
      </c>
      <c r="H46" s="265">
        <f t="shared" si="14"/>
        <v>7.2072072072072071E-2</v>
      </c>
      <c r="I46" s="22"/>
      <c r="J46" s="22"/>
      <c r="K46" s="22"/>
      <c r="L46" s="22"/>
      <c r="M46" s="22"/>
      <c r="N46" s="22"/>
    </row>
    <row r="47" spans="1:14" ht="15.75" thickBot="1">
      <c r="A47" s="8">
        <v>9</v>
      </c>
      <c r="B47" s="95" t="s">
        <v>15</v>
      </c>
      <c r="C47" s="263">
        <f t="shared" si="15"/>
        <v>3.7037037037037035E-2</v>
      </c>
      <c r="D47" s="40">
        <f t="shared" si="16"/>
        <v>7.8651685393258425E-2</v>
      </c>
      <c r="E47" s="40">
        <f t="shared" si="17"/>
        <v>5.5555555555555552E-2</v>
      </c>
      <c r="F47" s="40">
        <f t="shared" si="18"/>
        <v>6.9767441860465115E-2</v>
      </c>
      <c r="G47" s="264">
        <f t="shared" si="13"/>
        <v>7.8787878787878782E-2</v>
      </c>
      <c r="H47" s="265">
        <f t="shared" si="14"/>
        <v>6.5392354124748489E-2</v>
      </c>
      <c r="I47" s="22"/>
      <c r="J47" s="22"/>
      <c r="K47" s="22"/>
      <c r="L47" s="22"/>
      <c r="M47" s="22"/>
      <c r="N47" s="22"/>
    </row>
    <row r="48" spans="1:14" ht="15.75" thickBot="1">
      <c r="A48" s="13"/>
      <c r="B48" s="14" t="s">
        <v>16</v>
      </c>
      <c r="C48" s="266">
        <f t="shared" si="15"/>
        <v>3.9264413518886682E-2</v>
      </c>
      <c r="D48" s="267">
        <f t="shared" si="16"/>
        <v>7.1729957805907171E-2</v>
      </c>
      <c r="E48" s="267">
        <f t="shared" si="17"/>
        <v>6.2068965517241378E-2</v>
      </c>
      <c r="F48" s="268">
        <f t="shared" si="18"/>
        <v>4.4680851063829789E-2</v>
      </c>
      <c r="G48" s="269">
        <f t="shared" si="13"/>
        <v>6.488011283497884E-2</v>
      </c>
      <c r="H48" s="270">
        <f t="shared" si="14"/>
        <v>5.1901821462809451E-2</v>
      </c>
      <c r="I48" s="22"/>
      <c r="J48" s="22"/>
      <c r="K48" s="22"/>
      <c r="L48" s="22"/>
      <c r="M48" s="22"/>
      <c r="N48" s="22"/>
    </row>
  </sheetData>
  <mergeCells count="15">
    <mergeCell ref="C3:N3"/>
    <mergeCell ref="C4:D4"/>
    <mergeCell ref="E4:F4"/>
    <mergeCell ref="G4:H4"/>
    <mergeCell ref="I4:J4"/>
    <mergeCell ref="K4:L4"/>
    <mergeCell ref="M4:N4"/>
    <mergeCell ref="C36:H37"/>
    <mergeCell ref="C19:N19"/>
    <mergeCell ref="C20:D20"/>
    <mergeCell ref="E20:F20"/>
    <mergeCell ref="G20:H20"/>
    <mergeCell ref="I20:J20"/>
    <mergeCell ref="K20:L20"/>
    <mergeCell ref="M20:N20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="80" zoomScaleNormal="80" workbookViewId="0">
      <selection activeCell="S1982" sqref="S1982"/>
    </sheetView>
  </sheetViews>
  <sheetFormatPr defaultRowHeight="15"/>
  <cols>
    <col min="1" max="1" width="1.42578125" customWidth="1"/>
    <col min="2" max="2" width="23.140625" bestFit="1" customWidth="1"/>
    <col min="3" max="6" width="8.5703125" customWidth="1"/>
    <col min="7" max="7" width="7.42578125" customWidth="1"/>
    <col min="8" max="8" width="7.28515625" customWidth="1"/>
    <col min="9" max="10" width="6.7109375" customWidth="1"/>
    <col min="11" max="12" width="6.5703125" customWidth="1"/>
    <col min="13" max="13" width="8.42578125" customWidth="1"/>
    <col min="14" max="14" width="6.7109375" customWidth="1"/>
    <col min="15" max="15" width="6.28515625" customWidth="1"/>
    <col min="16" max="16" width="7.5703125" customWidth="1"/>
    <col min="17" max="17" width="6.140625" customWidth="1"/>
    <col min="18" max="18" width="7.7109375" customWidth="1"/>
  </cols>
  <sheetData>
    <row r="1" spans="1:18">
      <c r="A1" s="42" t="s">
        <v>71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ht="15.75" thickBot="1">
      <c r="A2" s="44" t="s">
        <v>138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8" ht="15.75" thickBot="1">
      <c r="A3" s="152"/>
      <c r="B3" s="7" t="s">
        <v>25</v>
      </c>
      <c r="C3" s="216" t="s">
        <v>0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  <c r="R3" s="219"/>
    </row>
    <row r="4" spans="1:18" ht="15.75" thickBot="1">
      <c r="A4" s="153"/>
      <c r="B4" s="2"/>
      <c r="C4" s="360" t="s">
        <v>39</v>
      </c>
      <c r="D4" s="361"/>
      <c r="E4" s="358" t="s">
        <v>37</v>
      </c>
      <c r="F4" s="362"/>
      <c r="G4" s="358" t="s">
        <v>36</v>
      </c>
      <c r="H4" s="362"/>
      <c r="I4" s="358" t="s">
        <v>38</v>
      </c>
      <c r="J4" s="362"/>
      <c r="K4" s="358" t="s">
        <v>40</v>
      </c>
      <c r="L4" s="287"/>
      <c r="M4" s="352" t="s">
        <v>113</v>
      </c>
      <c r="N4" s="353"/>
      <c r="O4" s="352" t="s">
        <v>117</v>
      </c>
      <c r="P4" s="353"/>
      <c r="Q4" s="352" t="s">
        <v>134</v>
      </c>
      <c r="R4" s="353"/>
    </row>
    <row r="5" spans="1:18">
      <c r="A5" s="153"/>
      <c r="B5" s="37"/>
      <c r="C5" s="132" t="s">
        <v>51</v>
      </c>
      <c r="D5" s="132" t="s">
        <v>50</v>
      </c>
      <c r="E5" s="132" t="s">
        <v>51</v>
      </c>
      <c r="F5" s="132" t="s">
        <v>50</v>
      </c>
      <c r="G5" s="132" t="s">
        <v>51</v>
      </c>
      <c r="H5" s="132" t="s">
        <v>50</v>
      </c>
      <c r="I5" s="132" t="s">
        <v>51</v>
      </c>
      <c r="J5" s="132" t="s">
        <v>50</v>
      </c>
      <c r="K5" s="132" t="s">
        <v>51</v>
      </c>
      <c r="L5" s="132" t="s">
        <v>50</v>
      </c>
      <c r="M5" s="156" t="s">
        <v>51</v>
      </c>
      <c r="N5" s="156" t="s">
        <v>50</v>
      </c>
      <c r="O5" s="156" t="s">
        <v>51</v>
      </c>
      <c r="P5" s="156" t="s">
        <v>50</v>
      </c>
      <c r="Q5" s="156" t="s">
        <v>51</v>
      </c>
      <c r="R5" s="156" t="s">
        <v>50</v>
      </c>
    </row>
    <row r="6" spans="1:18">
      <c r="A6" s="130"/>
      <c r="B6" s="160" t="s">
        <v>18</v>
      </c>
      <c r="C6" s="246">
        <v>301</v>
      </c>
      <c r="D6" s="25">
        <f>C6/$C$13</f>
        <v>0.85754985754985757</v>
      </c>
      <c r="E6" s="246">
        <v>190</v>
      </c>
      <c r="F6" s="25">
        <f>E6/$E$13</f>
        <v>0.83700440528634357</v>
      </c>
      <c r="G6" s="246">
        <v>25</v>
      </c>
      <c r="H6" s="25">
        <f>G6/$G$13</f>
        <v>0.86206896551724133</v>
      </c>
      <c r="I6" s="246">
        <v>261</v>
      </c>
      <c r="J6" s="25">
        <f>I6/$I$13</f>
        <v>0.83922829581993574</v>
      </c>
      <c r="K6" s="246">
        <v>77</v>
      </c>
      <c r="L6" s="25">
        <f>K6/$K$13</f>
        <v>0.65811965811965811</v>
      </c>
      <c r="M6" s="163">
        <v>1785</v>
      </c>
      <c r="N6" s="141">
        <f t="shared" ref="N6:N12" si="0">M6/$O$13</f>
        <v>1.1821192052980132</v>
      </c>
      <c r="O6" s="237">
        <v>1308</v>
      </c>
      <c r="P6" s="201">
        <f>O6/$Q$13</f>
        <v>1.2637681159420291</v>
      </c>
      <c r="Q6" s="162">
        <f>SUM(A6,C6,E6,G6,I6,K6)</f>
        <v>854</v>
      </c>
      <c r="R6" s="131">
        <f>Q6/$Q$13</f>
        <v>0.82512077294685993</v>
      </c>
    </row>
    <row r="7" spans="1:18">
      <c r="A7" s="130"/>
      <c r="B7" s="161" t="s">
        <v>19</v>
      </c>
      <c r="C7" s="246">
        <v>30</v>
      </c>
      <c r="D7" s="25">
        <f t="shared" ref="D7:D13" si="1">C7/$C$13</f>
        <v>8.5470085470085472E-2</v>
      </c>
      <c r="E7" s="246">
        <v>20</v>
      </c>
      <c r="F7" s="25">
        <f t="shared" ref="F7:F13" si="2">E7/$E$13</f>
        <v>8.8105726872246701E-2</v>
      </c>
      <c r="G7" s="246">
        <v>3</v>
      </c>
      <c r="H7" s="25">
        <f t="shared" ref="H7:H13" si="3">G7/$G$13</f>
        <v>0.10344827586206896</v>
      </c>
      <c r="I7" s="246">
        <v>19</v>
      </c>
      <c r="J7" s="25">
        <f t="shared" ref="J7:J13" si="4">I7/$I$13</f>
        <v>6.1093247588424437E-2</v>
      </c>
      <c r="K7" s="246">
        <v>16</v>
      </c>
      <c r="L7" s="25">
        <f t="shared" ref="L7:L13" si="5">K7/$K$13</f>
        <v>0.13675213675213677</v>
      </c>
      <c r="M7" s="163">
        <v>87</v>
      </c>
      <c r="N7" s="141">
        <f t="shared" si="0"/>
        <v>5.7615894039735098E-2</v>
      </c>
      <c r="O7" s="237">
        <v>88</v>
      </c>
      <c r="P7" s="201">
        <f t="shared" ref="P7:P13" si="6">O7/$Q$13</f>
        <v>8.5024154589371986E-2</v>
      </c>
      <c r="Q7" s="162">
        <f t="shared" ref="Q7:Q13" si="7">SUM(A7,C7,E7,G7,I7,K7)</f>
        <v>88</v>
      </c>
      <c r="R7" s="131">
        <f t="shared" ref="R7:R13" si="8">Q7/$Q$13</f>
        <v>8.5024154589371986E-2</v>
      </c>
    </row>
    <row r="8" spans="1:18" ht="26.25">
      <c r="A8" s="130"/>
      <c r="B8" s="161" t="s">
        <v>20</v>
      </c>
      <c r="C8" s="246">
        <v>4</v>
      </c>
      <c r="D8" s="25">
        <f t="shared" si="1"/>
        <v>1.1396011396011397E-2</v>
      </c>
      <c r="E8" s="246">
        <v>3</v>
      </c>
      <c r="F8" s="25">
        <f t="shared" si="2"/>
        <v>1.3215859030837005E-2</v>
      </c>
      <c r="G8" s="246">
        <v>1</v>
      </c>
      <c r="H8" s="25">
        <f t="shared" si="3"/>
        <v>3.4482758620689655E-2</v>
      </c>
      <c r="I8" s="246">
        <v>2</v>
      </c>
      <c r="J8" s="25">
        <f t="shared" si="4"/>
        <v>6.4308681672025723E-3</v>
      </c>
      <c r="K8" s="246">
        <v>4</v>
      </c>
      <c r="L8" s="25">
        <f t="shared" si="5"/>
        <v>3.4188034188034191E-2</v>
      </c>
      <c r="M8" s="163">
        <v>13</v>
      </c>
      <c r="N8" s="141">
        <f t="shared" si="0"/>
        <v>8.6092715231788075E-3</v>
      </c>
      <c r="O8" s="237">
        <v>21</v>
      </c>
      <c r="P8" s="201">
        <f t="shared" si="6"/>
        <v>2.0289855072463767E-2</v>
      </c>
      <c r="Q8" s="162">
        <f t="shared" si="7"/>
        <v>14</v>
      </c>
      <c r="R8" s="131">
        <f t="shared" si="8"/>
        <v>1.3526570048309179E-2</v>
      </c>
    </row>
    <row r="9" spans="1:18">
      <c r="A9" s="130"/>
      <c r="B9" s="160" t="s">
        <v>21</v>
      </c>
      <c r="C9" s="246"/>
      <c r="D9" s="25">
        <f t="shared" si="1"/>
        <v>0</v>
      </c>
      <c r="E9" s="246">
        <v>4</v>
      </c>
      <c r="F9" s="25">
        <f t="shared" si="2"/>
        <v>1.7621145374449341E-2</v>
      </c>
      <c r="G9" s="246"/>
      <c r="H9" s="25">
        <f t="shared" si="3"/>
        <v>0</v>
      </c>
      <c r="I9" s="246"/>
      <c r="J9" s="25">
        <f t="shared" si="4"/>
        <v>0</v>
      </c>
      <c r="K9" s="246"/>
      <c r="L9" s="25">
        <f t="shared" si="5"/>
        <v>0</v>
      </c>
      <c r="M9" s="163">
        <v>2</v>
      </c>
      <c r="N9" s="141">
        <f t="shared" si="0"/>
        <v>1.3245033112582781E-3</v>
      </c>
      <c r="O9" s="237">
        <v>13</v>
      </c>
      <c r="P9" s="201">
        <f t="shared" si="6"/>
        <v>1.2560386473429951E-2</v>
      </c>
      <c r="Q9" s="162">
        <f t="shared" si="7"/>
        <v>4</v>
      </c>
      <c r="R9" s="131">
        <f t="shared" si="8"/>
        <v>3.8647342995169081E-3</v>
      </c>
    </row>
    <row r="10" spans="1:18" ht="16.5" customHeight="1">
      <c r="A10" s="130"/>
      <c r="B10" s="160" t="s">
        <v>22</v>
      </c>
      <c r="C10" s="246">
        <v>14</v>
      </c>
      <c r="D10" s="25">
        <f t="shared" si="1"/>
        <v>3.9886039886039885E-2</v>
      </c>
      <c r="E10" s="246">
        <v>6</v>
      </c>
      <c r="F10" s="25">
        <f t="shared" si="2"/>
        <v>2.643171806167401E-2</v>
      </c>
      <c r="G10" s="246"/>
      <c r="H10" s="25">
        <f t="shared" si="3"/>
        <v>0</v>
      </c>
      <c r="I10" s="246">
        <v>13</v>
      </c>
      <c r="J10" s="25">
        <f t="shared" si="4"/>
        <v>4.1800643086816719E-2</v>
      </c>
      <c r="K10" s="246">
        <v>3</v>
      </c>
      <c r="L10" s="25">
        <f t="shared" si="5"/>
        <v>2.564102564102564E-2</v>
      </c>
      <c r="M10" s="163">
        <v>31</v>
      </c>
      <c r="N10" s="141">
        <f t="shared" si="0"/>
        <v>2.052980132450331E-2</v>
      </c>
      <c r="O10" s="237">
        <v>38</v>
      </c>
      <c r="P10" s="201">
        <f t="shared" si="6"/>
        <v>3.6714975845410627E-2</v>
      </c>
      <c r="Q10" s="162">
        <f t="shared" si="7"/>
        <v>36</v>
      </c>
      <c r="R10" s="131">
        <f t="shared" si="8"/>
        <v>3.4782608695652174E-2</v>
      </c>
    </row>
    <row r="11" spans="1:18" ht="26.25">
      <c r="A11" s="130"/>
      <c r="B11" s="160" t="s">
        <v>23</v>
      </c>
      <c r="C11" s="246">
        <v>1</v>
      </c>
      <c r="D11" s="25">
        <f t="shared" si="1"/>
        <v>2.8490028490028491E-3</v>
      </c>
      <c r="E11" s="246">
        <v>4</v>
      </c>
      <c r="F11" s="25">
        <f t="shared" si="2"/>
        <v>1.7621145374449341E-2</v>
      </c>
      <c r="G11" s="246"/>
      <c r="H11" s="25">
        <f t="shared" si="3"/>
        <v>0</v>
      </c>
      <c r="I11" s="246">
        <v>12</v>
      </c>
      <c r="J11" s="25">
        <f t="shared" si="4"/>
        <v>3.8585209003215437E-2</v>
      </c>
      <c r="K11" s="246">
        <v>16</v>
      </c>
      <c r="L11" s="25">
        <f t="shared" si="5"/>
        <v>0.13675213675213677</v>
      </c>
      <c r="M11" s="163">
        <v>34</v>
      </c>
      <c r="N11" s="141">
        <f t="shared" si="0"/>
        <v>2.2516556291390728E-2</v>
      </c>
      <c r="O11" s="237">
        <v>37</v>
      </c>
      <c r="P11" s="201">
        <f t="shared" si="6"/>
        <v>3.5748792270531404E-2</v>
      </c>
      <c r="Q11" s="162">
        <f t="shared" si="7"/>
        <v>33</v>
      </c>
      <c r="R11" s="131">
        <f t="shared" si="8"/>
        <v>3.1884057971014491E-2</v>
      </c>
    </row>
    <row r="12" spans="1:18" ht="26.25">
      <c r="A12" s="130"/>
      <c r="B12" s="160" t="s">
        <v>24</v>
      </c>
      <c r="C12" s="246">
        <v>1</v>
      </c>
      <c r="D12" s="25">
        <f t="shared" si="1"/>
        <v>2.8490028490028491E-3</v>
      </c>
      <c r="E12" s="246"/>
      <c r="F12" s="25">
        <f t="shared" si="2"/>
        <v>0</v>
      </c>
      <c r="G12" s="246"/>
      <c r="H12" s="25">
        <f t="shared" si="3"/>
        <v>0</v>
      </c>
      <c r="I12" s="246">
        <v>4</v>
      </c>
      <c r="J12" s="25">
        <f t="shared" si="4"/>
        <v>1.2861736334405145E-2</v>
      </c>
      <c r="K12" s="246">
        <v>1</v>
      </c>
      <c r="L12" s="25">
        <f t="shared" si="5"/>
        <v>8.5470085470085479E-3</v>
      </c>
      <c r="M12" s="163">
        <v>3</v>
      </c>
      <c r="N12" s="141">
        <f t="shared" si="0"/>
        <v>1.9867549668874172E-3</v>
      </c>
      <c r="O12" s="237">
        <v>5</v>
      </c>
      <c r="P12" s="201">
        <f t="shared" si="6"/>
        <v>4.830917874396135E-3</v>
      </c>
      <c r="Q12" s="162">
        <f t="shared" si="7"/>
        <v>6</v>
      </c>
      <c r="R12" s="131">
        <f t="shared" si="8"/>
        <v>5.7971014492753624E-3</v>
      </c>
    </row>
    <row r="13" spans="1:18" ht="15.75" thickBot="1">
      <c r="A13" s="154"/>
      <c r="B13" s="129" t="s">
        <v>16</v>
      </c>
      <c r="C13" s="256">
        <f>SUM(C6:C12)</f>
        <v>351</v>
      </c>
      <c r="D13" s="283">
        <f t="shared" si="1"/>
        <v>1</v>
      </c>
      <c r="E13" s="256">
        <f>SUM(E6:E12)</f>
        <v>227</v>
      </c>
      <c r="F13" s="283">
        <f t="shared" si="2"/>
        <v>1</v>
      </c>
      <c r="G13" s="256">
        <f>SUM(G6:G12)</f>
        <v>29</v>
      </c>
      <c r="H13" s="283">
        <f t="shared" si="3"/>
        <v>1</v>
      </c>
      <c r="I13" s="256">
        <f>SUM(I6:I12)</f>
        <v>311</v>
      </c>
      <c r="J13" s="283">
        <f t="shared" si="4"/>
        <v>1</v>
      </c>
      <c r="K13" s="256">
        <f>SUM(K6:K12)</f>
        <v>117</v>
      </c>
      <c r="L13" s="283">
        <f t="shared" si="5"/>
        <v>1</v>
      </c>
      <c r="M13" s="140">
        <f>SUM(M6:M12)</f>
        <v>1955</v>
      </c>
      <c r="N13" s="141">
        <f>M13/$O$13</f>
        <v>1.2947019867549669</v>
      </c>
      <c r="O13" s="238">
        <v>1510</v>
      </c>
      <c r="P13" s="201">
        <f t="shared" si="6"/>
        <v>1.4589371980676329</v>
      </c>
      <c r="Q13" s="162">
        <f t="shared" si="7"/>
        <v>1035</v>
      </c>
      <c r="R13" s="131">
        <f t="shared" si="8"/>
        <v>1</v>
      </c>
    </row>
    <row r="14" spans="1:18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8">
      <c r="A15" s="42" t="s">
        <v>72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22"/>
      <c r="Q15" s="22"/>
    </row>
    <row r="16" spans="1:18" ht="15.75" thickBot="1">
      <c r="A16" s="44" t="s">
        <v>135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2"/>
      <c r="Q16" s="22"/>
    </row>
    <row r="17" spans="1:17" ht="15.75" thickBot="1">
      <c r="A17" s="43"/>
      <c r="B17" s="45"/>
      <c r="C17" s="359" t="s">
        <v>0</v>
      </c>
      <c r="D17" s="359"/>
      <c r="E17" s="359"/>
      <c r="F17" s="359"/>
      <c r="G17" s="359"/>
      <c r="H17" s="359"/>
      <c r="I17" s="359"/>
      <c r="J17" s="359"/>
      <c r="K17" s="359"/>
      <c r="L17" s="359"/>
      <c r="M17" s="164"/>
      <c r="N17" s="165"/>
      <c r="O17" s="22"/>
      <c r="Q17" s="22"/>
    </row>
    <row r="18" spans="1:17">
      <c r="A18" s="43"/>
      <c r="B18" s="46"/>
      <c r="C18" s="290" t="s">
        <v>39</v>
      </c>
      <c r="D18" s="291"/>
      <c r="E18" s="286" t="s">
        <v>37</v>
      </c>
      <c r="F18" s="290"/>
      <c r="G18" s="286" t="s">
        <v>36</v>
      </c>
      <c r="H18" s="290"/>
      <c r="I18" s="286" t="s">
        <v>38</v>
      </c>
      <c r="J18" s="290"/>
      <c r="K18" s="286" t="s">
        <v>40</v>
      </c>
      <c r="L18" s="287"/>
      <c r="M18" s="354" t="s">
        <v>86</v>
      </c>
      <c r="N18" s="355"/>
      <c r="O18" s="22"/>
      <c r="Q18" s="22"/>
    </row>
    <row r="19" spans="1:17">
      <c r="A19" s="43"/>
      <c r="B19" s="133"/>
      <c r="C19" s="139" t="s">
        <v>51</v>
      </c>
      <c r="D19" s="139" t="s">
        <v>50</v>
      </c>
      <c r="E19" s="139" t="s">
        <v>51</v>
      </c>
      <c r="F19" s="139" t="s">
        <v>50</v>
      </c>
      <c r="G19" s="139" t="s">
        <v>51</v>
      </c>
      <c r="H19" s="139" t="s">
        <v>50</v>
      </c>
      <c r="I19" s="139" t="s">
        <v>51</v>
      </c>
      <c r="J19" s="139" t="s">
        <v>50</v>
      </c>
      <c r="K19" s="139" t="s">
        <v>51</v>
      </c>
      <c r="L19" s="139" t="s">
        <v>50</v>
      </c>
      <c r="M19" s="176" t="s">
        <v>51</v>
      </c>
      <c r="N19" s="168" t="s">
        <v>50</v>
      </c>
      <c r="O19" s="22"/>
      <c r="Q19" s="22"/>
    </row>
    <row r="20" spans="1:17">
      <c r="A20" s="43"/>
      <c r="B20" s="235" t="s">
        <v>52</v>
      </c>
      <c r="C20" s="246"/>
      <c r="D20" s="25">
        <f>C20/$C$26</f>
        <v>0</v>
      </c>
      <c r="E20" s="246">
        <v>1</v>
      </c>
      <c r="F20" s="25">
        <f>E20/$E$26</f>
        <v>4.4052863436123352E-3</v>
      </c>
      <c r="G20" s="246"/>
      <c r="H20" s="25">
        <f>G20/$G$26</f>
        <v>0</v>
      </c>
      <c r="I20" s="246"/>
      <c r="J20" s="25">
        <f>I20/$I$26</f>
        <v>0</v>
      </c>
      <c r="K20" s="246"/>
      <c r="L20" s="25">
        <f>K20/$K$26</f>
        <v>0</v>
      </c>
      <c r="M20" s="271">
        <f>SUM(C20+E20+G20+I20+K20)</f>
        <v>1</v>
      </c>
      <c r="N20" s="183">
        <f>M20/$M$26</f>
        <v>9.6618357487922703E-4</v>
      </c>
      <c r="O20" s="22"/>
      <c r="Q20" s="22"/>
    </row>
    <row r="21" spans="1:17" ht="30">
      <c r="A21" s="43"/>
      <c r="B21" s="235" t="s">
        <v>53</v>
      </c>
      <c r="C21" s="246">
        <v>19</v>
      </c>
      <c r="D21" s="27">
        <f t="shared" ref="D21:D26" si="9">C21/$C$26</f>
        <v>5.4131054131054131E-2</v>
      </c>
      <c r="E21" s="246">
        <v>43</v>
      </c>
      <c r="F21" s="27">
        <f t="shared" ref="F21:F26" si="10">E21/$E$26</f>
        <v>0.1894273127753304</v>
      </c>
      <c r="G21" s="246">
        <v>4</v>
      </c>
      <c r="H21" s="27">
        <f t="shared" ref="H21:H26" si="11">G21/$G$26</f>
        <v>0.13793103448275862</v>
      </c>
      <c r="I21" s="246">
        <v>45</v>
      </c>
      <c r="J21" s="27">
        <f t="shared" ref="J21:J26" si="12">I21/$I$26</f>
        <v>0.14469453376205788</v>
      </c>
      <c r="K21" s="246">
        <v>45</v>
      </c>
      <c r="L21" s="27">
        <f t="shared" ref="L21:L26" si="13">K21/$K$26</f>
        <v>0.38461538461538464</v>
      </c>
      <c r="M21" s="271">
        <f t="shared" ref="M21:M26" si="14">SUM(C21+E21+G21+I21+K21)</f>
        <v>156</v>
      </c>
      <c r="N21" s="183">
        <f t="shared" ref="N21:N26" si="15">M21/$M$26</f>
        <v>0.15072463768115943</v>
      </c>
      <c r="O21" s="22"/>
      <c r="Q21" s="22"/>
    </row>
    <row r="22" spans="1:17" ht="30">
      <c r="A22" s="43"/>
      <c r="B22" s="235" t="s">
        <v>54</v>
      </c>
      <c r="C22" s="246">
        <v>107</v>
      </c>
      <c r="D22" s="27">
        <f t="shared" si="9"/>
        <v>0.30484330484330485</v>
      </c>
      <c r="E22" s="246">
        <v>67</v>
      </c>
      <c r="F22" s="27">
        <f t="shared" si="10"/>
        <v>0.29515418502202645</v>
      </c>
      <c r="G22" s="246">
        <v>9</v>
      </c>
      <c r="H22" s="27">
        <f t="shared" si="11"/>
        <v>0.31034482758620691</v>
      </c>
      <c r="I22" s="246">
        <v>102</v>
      </c>
      <c r="J22" s="27">
        <f t="shared" si="12"/>
        <v>0.32797427652733119</v>
      </c>
      <c r="K22" s="246">
        <v>20</v>
      </c>
      <c r="L22" s="27">
        <f t="shared" si="13"/>
        <v>0.17094017094017094</v>
      </c>
      <c r="M22" s="271">
        <f t="shared" si="14"/>
        <v>305</v>
      </c>
      <c r="N22" s="183">
        <f t="shared" si="15"/>
        <v>0.29468599033816423</v>
      </c>
      <c r="O22" s="22"/>
      <c r="Q22" s="22"/>
    </row>
    <row r="23" spans="1:17" ht="30">
      <c r="A23" s="43"/>
      <c r="B23" s="235" t="s">
        <v>55</v>
      </c>
      <c r="C23" s="246">
        <v>27</v>
      </c>
      <c r="D23" s="27">
        <f t="shared" si="9"/>
        <v>7.6923076923076927E-2</v>
      </c>
      <c r="E23" s="246">
        <v>23</v>
      </c>
      <c r="F23" s="27">
        <f t="shared" si="10"/>
        <v>0.1013215859030837</v>
      </c>
      <c r="G23" s="246"/>
      <c r="H23" s="27">
        <f t="shared" si="11"/>
        <v>0</v>
      </c>
      <c r="I23" s="246">
        <v>20</v>
      </c>
      <c r="J23" s="27">
        <f t="shared" si="12"/>
        <v>6.4308681672025719E-2</v>
      </c>
      <c r="K23" s="246">
        <v>10</v>
      </c>
      <c r="L23" s="27">
        <f t="shared" si="13"/>
        <v>8.5470085470085472E-2</v>
      </c>
      <c r="M23" s="271">
        <f t="shared" si="14"/>
        <v>80</v>
      </c>
      <c r="N23" s="183">
        <f t="shared" si="15"/>
        <v>7.7294685990338161E-2</v>
      </c>
      <c r="O23" s="22"/>
      <c r="Q23" s="22"/>
    </row>
    <row r="24" spans="1:17" ht="30">
      <c r="A24" s="43"/>
      <c r="B24" s="235" t="s">
        <v>56</v>
      </c>
      <c r="C24" s="246">
        <v>30</v>
      </c>
      <c r="D24" s="27">
        <f t="shared" si="9"/>
        <v>8.5470085470085472E-2</v>
      </c>
      <c r="E24" s="246">
        <v>14</v>
      </c>
      <c r="F24" s="27">
        <f t="shared" si="10"/>
        <v>6.1674008810572688E-2</v>
      </c>
      <c r="G24" s="246">
        <v>2</v>
      </c>
      <c r="H24" s="27">
        <f t="shared" si="11"/>
        <v>6.8965517241379309E-2</v>
      </c>
      <c r="I24" s="246">
        <v>29</v>
      </c>
      <c r="J24" s="27">
        <f t="shared" si="12"/>
        <v>9.3247588424437297E-2</v>
      </c>
      <c r="K24" s="246">
        <v>2</v>
      </c>
      <c r="L24" s="27">
        <f t="shared" si="13"/>
        <v>1.7094017094017096E-2</v>
      </c>
      <c r="M24" s="271">
        <f t="shared" si="14"/>
        <v>77</v>
      </c>
      <c r="N24" s="183">
        <f t="shared" si="15"/>
        <v>7.4396135265700478E-2</v>
      </c>
      <c r="O24" s="22"/>
      <c r="Q24" s="22"/>
    </row>
    <row r="25" spans="1:17" ht="30">
      <c r="A25" s="43"/>
      <c r="B25" s="235" t="s">
        <v>57</v>
      </c>
      <c r="C25" s="246">
        <v>168</v>
      </c>
      <c r="D25" s="27">
        <f t="shared" si="9"/>
        <v>0.47863247863247865</v>
      </c>
      <c r="E25" s="246">
        <v>79</v>
      </c>
      <c r="F25" s="27">
        <f t="shared" si="10"/>
        <v>0.34801762114537443</v>
      </c>
      <c r="G25" s="246">
        <v>14</v>
      </c>
      <c r="H25" s="27">
        <f t="shared" si="11"/>
        <v>0.48275862068965519</v>
      </c>
      <c r="I25" s="246">
        <v>115</v>
      </c>
      <c r="J25" s="27">
        <f t="shared" si="12"/>
        <v>0.36977491961414793</v>
      </c>
      <c r="K25" s="246">
        <v>40</v>
      </c>
      <c r="L25" s="27">
        <f t="shared" si="13"/>
        <v>0.34188034188034189</v>
      </c>
      <c r="M25" s="271">
        <f t="shared" si="14"/>
        <v>416</v>
      </c>
      <c r="N25" s="183">
        <f t="shared" si="15"/>
        <v>0.40193236714975844</v>
      </c>
      <c r="O25" s="22"/>
      <c r="Q25" s="22"/>
    </row>
    <row r="26" spans="1:17" ht="15.75" thickBot="1">
      <c r="A26" s="43"/>
      <c r="B26" s="234" t="s">
        <v>16</v>
      </c>
      <c r="C26" s="272">
        <f>SUM(C20:C25)</f>
        <v>351</v>
      </c>
      <c r="D26" s="273">
        <f t="shared" si="9"/>
        <v>1</v>
      </c>
      <c r="E26" s="272">
        <f>SUM(E20:E25)</f>
        <v>227</v>
      </c>
      <c r="F26" s="273">
        <f t="shared" si="10"/>
        <v>1</v>
      </c>
      <c r="G26" s="272">
        <f>SUM(G20:G25)</f>
        <v>29</v>
      </c>
      <c r="H26" s="273">
        <f t="shared" si="11"/>
        <v>1</v>
      </c>
      <c r="I26" s="272">
        <f>SUM(I20:I25)</f>
        <v>311</v>
      </c>
      <c r="J26" s="273">
        <f t="shared" si="12"/>
        <v>1</v>
      </c>
      <c r="K26" s="272">
        <f>SUM(K20:K25)</f>
        <v>117</v>
      </c>
      <c r="L26" s="274">
        <f t="shared" si="13"/>
        <v>1</v>
      </c>
      <c r="M26" s="275">
        <f t="shared" si="14"/>
        <v>1035</v>
      </c>
      <c r="N26" s="276">
        <f t="shared" si="15"/>
        <v>1</v>
      </c>
      <c r="O26" s="22"/>
      <c r="Q26" s="22"/>
    </row>
    <row r="27" spans="1:17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53"/>
      <c r="M27" s="166"/>
      <c r="N27" s="167"/>
      <c r="O27" s="22"/>
      <c r="Q27" s="22"/>
    </row>
    <row r="28" spans="1:17">
      <c r="A28" s="42" t="s">
        <v>78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2"/>
      <c r="Q28" s="22"/>
    </row>
    <row r="29" spans="1:17" ht="15.75" thickBot="1">
      <c r="A29" s="44" t="s">
        <v>136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2"/>
      <c r="Q29" s="22"/>
    </row>
    <row r="30" spans="1:17" ht="43.5" customHeight="1">
      <c r="A30" s="43"/>
      <c r="B30" s="48" t="s">
        <v>73</v>
      </c>
      <c r="C30" s="356" t="s">
        <v>77</v>
      </c>
      <c r="D30" s="357"/>
      <c r="E30" s="356" t="s">
        <v>76</v>
      </c>
      <c r="F30" s="357"/>
      <c r="G30" s="43"/>
      <c r="H30" s="43"/>
      <c r="I30" s="43"/>
      <c r="J30" s="43"/>
      <c r="K30" s="43"/>
      <c r="L30" s="43"/>
      <c r="M30" s="43"/>
      <c r="N30" s="43"/>
      <c r="O30" s="22"/>
      <c r="Q30" s="22"/>
    </row>
    <row r="31" spans="1:17">
      <c r="A31" s="43"/>
      <c r="B31" s="47"/>
      <c r="C31" s="20" t="s">
        <v>51</v>
      </c>
      <c r="D31" s="19" t="s">
        <v>50</v>
      </c>
      <c r="E31" s="20" t="s">
        <v>51</v>
      </c>
      <c r="F31" s="19" t="s">
        <v>50</v>
      </c>
      <c r="G31" s="43"/>
      <c r="H31" s="43"/>
      <c r="I31" s="43"/>
      <c r="J31" s="43"/>
      <c r="K31" s="43"/>
      <c r="L31" s="180"/>
      <c r="M31" s="43"/>
      <c r="N31" s="43"/>
      <c r="O31" s="22"/>
      <c r="Q31" s="22"/>
    </row>
    <row r="32" spans="1:17">
      <c r="A32" s="43"/>
      <c r="B32" s="202" t="s">
        <v>41</v>
      </c>
      <c r="C32" s="246">
        <v>42</v>
      </c>
      <c r="D32" s="25">
        <f>C32/C41</f>
        <v>0.10909090909090909</v>
      </c>
      <c r="E32" s="246">
        <v>0</v>
      </c>
      <c r="F32" s="190">
        <f>E32/$E$41</f>
        <v>0</v>
      </c>
      <c r="G32" s="43"/>
      <c r="H32" s="43"/>
      <c r="I32" s="43"/>
      <c r="J32" s="43"/>
      <c r="K32" s="43"/>
      <c r="L32" s="180"/>
      <c r="M32" s="43"/>
      <c r="N32" s="43"/>
      <c r="O32" s="22"/>
      <c r="Q32" s="22"/>
    </row>
    <row r="33" spans="1:17">
      <c r="A33" s="43"/>
      <c r="B33" s="202" t="s">
        <v>42</v>
      </c>
      <c r="C33" s="246">
        <v>182</v>
      </c>
      <c r="D33" s="27">
        <f t="shared" ref="D33:D41" si="16">C33/$C$41</f>
        <v>0.47272727272727272</v>
      </c>
      <c r="E33" s="246">
        <v>236</v>
      </c>
      <c r="F33" s="198">
        <f t="shared" ref="F33:F41" si="17">E33/$E$41</f>
        <v>0.47870182555780932</v>
      </c>
      <c r="G33" s="43"/>
      <c r="H33" s="43"/>
      <c r="I33" s="43"/>
      <c r="J33" s="43"/>
      <c r="K33" s="43"/>
      <c r="L33" s="43"/>
      <c r="M33" s="43"/>
      <c r="N33" s="43"/>
      <c r="O33" s="22"/>
      <c r="Q33" s="22"/>
    </row>
    <row r="34" spans="1:17">
      <c r="A34" s="43"/>
      <c r="B34" s="202" t="s">
        <v>43</v>
      </c>
      <c r="C34" s="246">
        <v>35</v>
      </c>
      <c r="D34" s="27">
        <f t="shared" si="16"/>
        <v>9.0909090909090912E-2</v>
      </c>
      <c r="E34" s="246">
        <v>174</v>
      </c>
      <c r="F34" s="198">
        <f t="shared" si="17"/>
        <v>0.35294117647058826</v>
      </c>
      <c r="G34" s="43"/>
      <c r="H34" s="43"/>
      <c r="I34" s="43"/>
      <c r="J34" s="43"/>
      <c r="K34" s="43"/>
      <c r="L34" s="43"/>
      <c r="M34" s="43"/>
      <c r="N34" s="43"/>
      <c r="O34" s="22"/>
      <c r="Q34" s="22"/>
    </row>
    <row r="35" spans="1:17">
      <c r="A35" s="43"/>
      <c r="B35" s="202" t="s">
        <v>44</v>
      </c>
      <c r="C35" s="246">
        <v>51</v>
      </c>
      <c r="D35" s="27">
        <f t="shared" si="16"/>
        <v>0.13246753246753246</v>
      </c>
      <c r="E35" s="246">
        <v>64</v>
      </c>
      <c r="F35" s="198">
        <f t="shared" si="17"/>
        <v>0.12981744421906694</v>
      </c>
      <c r="G35" s="43"/>
      <c r="H35" s="43"/>
      <c r="I35" s="43"/>
      <c r="J35" s="43"/>
      <c r="K35" s="43"/>
      <c r="L35" s="43"/>
      <c r="M35" s="43"/>
      <c r="N35" s="43"/>
      <c r="O35" s="22"/>
      <c r="Q35" s="22"/>
    </row>
    <row r="36" spans="1:17">
      <c r="A36" s="43"/>
      <c r="B36" s="202" t="s">
        <v>45</v>
      </c>
      <c r="C36" s="246">
        <v>37</v>
      </c>
      <c r="D36" s="27">
        <f t="shared" si="16"/>
        <v>9.6103896103896108E-2</v>
      </c>
      <c r="E36" s="246">
        <v>9</v>
      </c>
      <c r="F36" s="198">
        <f t="shared" si="17"/>
        <v>1.8255578093306288E-2</v>
      </c>
      <c r="G36" s="43"/>
      <c r="H36" s="43"/>
      <c r="I36" s="43"/>
      <c r="J36" s="43"/>
      <c r="K36" s="43"/>
      <c r="L36" s="43"/>
      <c r="M36" s="43"/>
      <c r="N36" s="43"/>
      <c r="O36" s="22"/>
      <c r="Q36" s="22"/>
    </row>
    <row r="37" spans="1:17">
      <c r="A37" s="43"/>
      <c r="B37" s="202" t="s">
        <v>74</v>
      </c>
      <c r="C37" s="246">
        <v>16</v>
      </c>
      <c r="D37" s="27">
        <f t="shared" si="16"/>
        <v>4.1558441558441558E-2</v>
      </c>
      <c r="E37" s="246">
        <v>4</v>
      </c>
      <c r="F37" s="198">
        <f t="shared" si="17"/>
        <v>8.1135902636916835E-3</v>
      </c>
      <c r="G37" s="43"/>
      <c r="H37" s="43"/>
      <c r="I37" s="43"/>
      <c r="J37" s="43"/>
      <c r="K37" s="43"/>
      <c r="L37" s="43"/>
      <c r="M37" s="43"/>
      <c r="N37" s="43"/>
      <c r="O37" s="22"/>
      <c r="Q37" s="22"/>
    </row>
    <row r="38" spans="1:17">
      <c r="A38" s="43"/>
      <c r="B38" s="202" t="s">
        <v>75</v>
      </c>
      <c r="C38" s="246">
        <v>14</v>
      </c>
      <c r="D38" s="27">
        <f t="shared" si="16"/>
        <v>3.6363636363636362E-2</v>
      </c>
      <c r="E38" s="246">
        <v>4</v>
      </c>
      <c r="F38" s="198">
        <f t="shared" si="17"/>
        <v>8.1135902636916835E-3</v>
      </c>
      <c r="G38" s="43"/>
      <c r="H38" s="43"/>
      <c r="I38" s="43"/>
      <c r="J38" s="43"/>
      <c r="K38" s="43"/>
      <c r="L38" s="43"/>
      <c r="M38" s="43"/>
      <c r="N38" s="43"/>
      <c r="O38" s="22"/>
      <c r="Q38" s="22"/>
    </row>
    <row r="39" spans="1:17">
      <c r="A39" s="43"/>
      <c r="B39" s="202" t="s">
        <v>47</v>
      </c>
      <c r="C39" s="246">
        <v>8</v>
      </c>
      <c r="D39" s="27">
        <f t="shared" si="16"/>
        <v>2.0779220779220779E-2</v>
      </c>
      <c r="E39" s="246">
        <v>2</v>
      </c>
      <c r="F39" s="198">
        <f t="shared" si="17"/>
        <v>4.0567951318458417E-3</v>
      </c>
      <c r="G39" s="43"/>
      <c r="H39" s="43"/>
      <c r="I39" s="43"/>
      <c r="J39" s="43"/>
      <c r="K39" s="43"/>
      <c r="L39" s="43"/>
      <c r="M39" s="43"/>
      <c r="N39" s="43"/>
      <c r="O39" s="22"/>
      <c r="Q39" s="22"/>
    </row>
    <row r="40" spans="1:17" ht="15.75" thickBot="1">
      <c r="A40" s="43"/>
      <c r="B40" s="203" t="s">
        <v>48</v>
      </c>
      <c r="C40" s="246">
        <v>0</v>
      </c>
      <c r="D40" s="27">
        <f t="shared" si="16"/>
        <v>0</v>
      </c>
      <c r="E40" s="246">
        <v>0</v>
      </c>
      <c r="F40" s="199">
        <f t="shared" si="17"/>
        <v>0</v>
      </c>
      <c r="G40" s="43"/>
      <c r="H40" s="43"/>
      <c r="I40" s="43"/>
      <c r="J40" s="43"/>
      <c r="K40" s="43"/>
      <c r="L40" s="43"/>
      <c r="M40" s="43"/>
      <c r="N40" s="43"/>
      <c r="O40" s="22"/>
      <c r="Q40" s="22"/>
    </row>
    <row r="41" spans="1:17" ht="15.75" thickBot="1">
      <c r="A41" s="43"/>
      <c r="B41" s="204" t="s">
        <v>1</v>
      </c>
      <c r="C41" s="277">
        <f>SUM(C32:C40)</f>
        <v>385</v>
      </c>
      <c r="D41" s="273">
        <f t="shared" si="16"/>
        <v>1</v>
      </c>
      <c r="E41" s="277">
        <f>SUM(E32:E40)</f>
        <v>493</v>
      </c>
      <c r="F41" s="278">
        <f t="shared" si="17"/>
        <v>1</v>
      </c>
      <c r="G41" s="43"/>
      <c r="H41" s="43"/>
      <c r="I41" s="43"/>
      <c r="J41" s="43"/>
      <c r="K41" s="43"/>
      <c r="L41" s="43"/>
      <c r="M41" s="43"/>
      <c r="N41" s="43"/>
      <c r="O41" s="22"/>
      <c r="Q41" s="22"/>
    </row>
    <row r="42" spans="1:17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7">
      <c r="I43" s="22"/>
      <c r="J43" s="22"/>
    </row>
    <row r="44" spans="1:17">
      <c r="I44" s="22"/>
      <c r="J44" s="22"/>
    </row>
    <row r="45" spans="1:17">
      <c r="I45" s="22"/>
    </row>
    <row r="46" spans="1:17">
      <c r="I46" s="22"/>
    </row>
    <row r="47" spans="1:17">
      <c r="I47" s="22"/>
    </row>
    <row r="48" spans="1:17">
      <c r="I48" s="22"/>
    </row>
  </sheetData>
  <mergeCells count="17">
    <mergeCell ref="I4:J4"/>
    <mergeCell ref="O4:P4"/>
    <mergeCell ref="M4:N4"/>
    <mergeCell ref="Q4:R4"/>
    <mergeCell ref="M18:N18"/>
    <mergeCell ref="C30:D30"/>
    <mergeCell ref="E30:F30"/>
    <mergeCell ref="K18:L18"/>
    <mergeCell ref="K4:L4"/>
    <mergeCell ref="C18:D18"/>
    <mergeCell ref="E18:F18"/>
    <mergeCell ref="G18:H18"/>
    <mergeCell ref="I18:J18"/>
    <mergeCell ref="C17:L17"/>
    <mergeCell ref="C4:D4"/>
    <mergeCell ref="E4:F4"/>
    <mergeCell ref="G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2014-10-03T07:16:46Z</cp:lastPrinted>
  <dcterms:created xsi:type="dcterms:W3CDTF">2010-12-15T07:52:14Z</dcterms:created>
  <dcterms:modified xsi:type="dcterms:W3CDTF">2014-10-03T07:25:44Z</dcterms:modified>
</cp:coreProperties>
</file>